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Default Extension="vml" ContentType="application/vnd.openxmlformats-officedocument.vmlDrawing"/>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codeName="ThisWorkbook" defaultThemeVersion="124226"/>
  <bookViews>
    <workbookView xWindow="360" yWindow="192" windowWidth="23256" windowHeight="11088" tabRatio="782"/>
  </bookViews>
  <sheets>
    <sheet name="商贸版三种模式下的计价规则" sheetId="5" r:id="rId1"/>
    <sheet name="专业版三种模式下的计价规则" sheetId="3" r:id="rId2"/>
    <sheet name="旗舰版三种模式下的计价规则" sheetId="6" r:id="rId3"/>
    <sheet name="旗舰版许可模式（电商类）组合应用包计价规则" sheetId="8" r:id="rId4"/>
    <sheet name="旗舰版许可模式（非电商类）组合应用包计价规则" sheetId="9" r:id="rId5"/>
    <sheet name="使用说明" sheetId="7" r:id="rId6"/>
  </sheets>
  <calcPr calcId="125725"/>
</workbook>
</file>

<file path=xl/calcChain.xml><?xml version="1.0" encoding="utf-8"?>
<calcChain xmlns="http://schemas.openxmlformats.org/spreadsheetml/2006/main">
  <c r="F3" i="3"/>
  <c r="D3"/>
  <c r="M27" i="6" l="1"/>
  <c r="M26"/>
  <c r="O26" s="1"/>
  <c r="L26"/>
  <c r="N26" s="1"/>
  <c r="M25"/>
  <c r="O25" s="1"/>
  <c r="L25"/>
  <c r="N25" s="1"/>
  <c r="J72"/>
  <c r="J71"/>
  <c r="J70"/>
  <c r="F13" i="8"/>
  <c r="J73" i="6" l="1"/>
  <c r="V10"/>
  <c r="T10"/>
  <c r="E4"/>
  <c r="M4"/>
  <c r="L4"/>
  <c r="I9" i="9" l="1"/>
  <c r="H15"/>
  <c r="I15" s="1"/>
  <c r="J15" s="1"/>
  <c r="H9"/>
  <c r="J9" s="1"/>
  <c r="H4"/>
  <c r="G13" i="8"/>
  <c r="F5"/>
  <c r="G5" s="1"/>
  <c r="I4" i="9" l="1"/>
  <c r="J4" s="1"/>
  <c r="H13" i="8"/>
  <c r="H5"/>
  <c r="E25" i="6" l="1"/>
  <c r="J62"/>
  <c r="J61"/>
  <c r="J60"/>
  <c r="J59"/>
  <c r="F4" l="1"/>
  <c r="E15" i="3" l="1"/>
  <c r="I30"/>
  <c r="N42" i="6" l="1"/>
  <c r="N39"/>
  <c r="L38"/>
  <c r="L37"/>
  <c r="L36"/>
  <c r="O4"/>
  <c r="M3" i="3"/>
  <c r="L3"/>
  <c r="L19" s="1"/>
  <c r="M3" i="5"/>
  <c r="L3"/>
  <c r="M19" s="1"/>
  <c r="T5" s="1"/>
  <c r="J66" i="6"/>
  <c r="J65"/>
  <c r="J64"/>
  <c r="J63"/>
  <c r="J58"/>
  <c r="J57"/>
  <c r="I29" i="3"/>
  <c r="I28"/>
  <c r="I27"/>
  <c r="T9" s="1"/>
  <c r="I26"/>
  <c r="I28" i="5"/>
  <c r="I27"/>
  <c r="I26"/>
  <c r="T9" i="6" l="1"/>
  <c r="U10"/>
  <c r="R9" i="3"/>
  <c r="S9"/>
  <c r="N4" i="6"/>
  <c r="M19" i="3"/>
  <c r="L19" i="5"/>
  <c r="S5" s="1"/>
  <c r="U9" i="6" l="1"/>
  <c r="V9" s="1"/>
  <c r="T5" i="3"/>
  <c r="S5"/>
  <c r="T3"/>
  <c r="S3"/>
  <c r="S10" s="1"/>
  <c r="M37" i="6"/>
  <c r="N37" s="1"/>
  <c r="F45"/>
  <c r="L41"/>
  <c r="L43"/>
  <c r="M43" s="1"/>
  <c r="N43" s="1"/>
  <c r="L44"/>
  <c r="M44" s="1"/>
  <c r="N44" s="1"/>
  <c r="L45"/>
  <c r="M45" s="1"/>
  <c r="N45" s="1"/>
  <c r="L46"/>
  <c r="M46" s="1"/>
  <c r="N46" s="1"/>
  <c r="F40"/>
  <c r="L40"/>
  <c r="M40" s="1"/>
  <c r="N40" s="1"/>
  <c r="M38"/>
  <c r="N38" s="1"/>
  <c r="M36"/>
  <c r="N36" s="1"/>
  <c r="F37"/>
  <c r="F38"/>
  <c r="F39"/>
  <c r="F41"/>
  <c r="F42"/>
  <c r="F43"/>
  <c r="F44"/>
  <c r="F36"/>
  <c r="M20" i="3"/>
  <c r="T7" s="1"/>
  <c r="L27" i="6"/>
  <c r="N27" s="1"/>
  <c r="F27"/>
  <c r="F3" i="5"/>
  <c r="R3" s="1"/>
  <c r="F25" i="6"/>
  <c r="L47"/>
  <c r="M47" s="1"/>
  <c r="N47" s="1"/>
  <c r="L30"/>
  <c r="L29"/>
  <c r="L28"/>
  <c r="O27" l="1"/>
  <c r="O31" s="1"/>
  <c r="N33"/>
  <c r="V5" s="1"/>
  <c r="F32"/>
  <c r="F33" s="1"/>
  <c r="T3"/>
  <c r="L33"/>
  <c r="M33"/>
  <c r="T10" i="3"/>
  <c r="T11"/>
  <c r="M41" i="6"/>
  <c r="M48" s="1"/>
  <c r="S8" i="3"/>
  <c r="S17" s="1"/>
  <c r="V3" i="6"/>
  <c r="V12" s="1"/>
  <c r="M34"/>
  <c r="F48"/>
  <c r="F49" s="1"/>
  <c r="L48"/>
  <c r="E15" i="5"/>
  <c r="R4" s="1"/>
  <c r="L18" i="3"/>
  <c r="M16"/>
  <c r="R3"/>
  <c r="U3" i="6" l="1"/>
  <c r="O33"/>
  <c r="V6"/>
  <c r="V11" s="1"/>
  <c r="N41"/>
  <c r="N50" s="1"/>
  <c r="U5" s="1"/>
  <c r="U11" s="1"/>
  <c r="R8" i="5"/>
  <c r="R16" s="1"/>
  <c r="R9"/>
  <c r="V7" i="6"/>
  <c r="T3" i="5"/>
  <c r="T10" s="1"/>
  <c r="M20"/>
  <c r="L18"/>
  <c r="S3"/>
  <c r="M18" i="3"/>
  <c r="T6"/>
  <c r="T8" s="1"/>
  <c r="T17" s="1"/>
  <c r="T4" i="6"/>
  <c r="T11" s="1"/>
  <c r="F19" i="5"/>
  <c r="M16"/>
  <c r="S8" l="1"/>
  <c r="S16" s="1"/>
  <c r="S9"/>
  <c r="U8" i="6"/>
  <c r="U18" s="1"/>
  <c r="N48"/>
  <c r="V8"/>
  <c r="V18" s="1"/>
  <c r="F18" i="3"/>
  <c r="R4"/>
  <c r="F19"/>
  <c r="T8" i="6"/>
  <c r="T18" s="1"/>
  <c r="T7" i="5"/>
  <c r="T9"/>
  <c r="M18"/>
  <c r="T6"/>
  <c r="F18"/>
  <c r="T8" l="1"/>
  <c r="T16" s="1"/>
  <c r="R10" i="3"/>
  <c r="R8"/>
  <c r="R17" s="1"/>
</calcChain>
</file>

<file path=xl/sharedStrings.xml><?xml version="1.0" encoding="utf-8"?>
<sst xmlns="http://schemas.openxmlformats.org/spreadsheetml/2006/main" count="418" uniqueCount="235">
  <si>
    <t>模块</t>
    <phoneticPr fontId="3" type="noConversion"/>
  </si>
  <si>
    <t>端模块价格</t>
    <phoneticPr fontId="3" type="noConversion"/>
  </si>
  <si>
    <t>端每用户价格</t>
    <phoneticPr fontId="3" type="noConversion"/>
  </si>
  <si>
    <t>站点数</t>
    <phoneticPr fontId="3" type="noConversion"/>
  </si>
  <si>
    <t>模块价格</t>
    <phoneticPr fontId="3" type="noConversion"/>
  </si>
  <si>
    <t>租赁模块价格</t>
    <phoneticPr fontId="3" type="noConversion"/>
  </si>
  <si>
    <t>选购</t>
    <phoneticPr fontId="3" type="noConversion"/>
  </si>
  <si>
    <t>每用户价格</t>
    <phoneticPr fontId="3" type="noConversion"/>
  </si>
  <si>
    <t>购买年限</t>
    <phoneticPr fontId="3" type="noConversion"/>
  </si>
  <si>
    <t>总账</t>
  </si>
  <si>
    <t>报表与分析</t>
  </si>
  <si>
    <t>工资管理</t>
  </si>
  <si>
    <t>出纳管理</t>
  </si>
  <si>
    <t>固定资产</t>
  </si>
  <si>
    <t>存货核算</t>
  </si>
  <si>
    <t>仓存管理</t>
  </si>
  <si>
    <t>采购管理</t>
  </si>
  <si>
    <t>销售管理</t>
  </si>
  <si>
    <t>应收应付</t>
  </si>
  <si>
    <t>生产管理</t>
  </si>
  <si>
    <t>委外管理</t>
  </si>
  <si>
    <t>公有云服务</t>
    <phoneticPr fontId="3" type="noConversion"/>
  </si>
  <si>
    <t>按许可销售</t>
    <phoneticPr fontId="2" type="noConversion"/>
  </si>
  <si>
    <t>原厂服务费</t>
    <phoneticPr fontId="2" type="noConversion"/>
  </si>
  <si>
    <t>金额</t>
    <phoneticPr fontId="2" type="noConversion"/>
  </si>
  <si>
    <t>云模式</t>
    <phoneticPr fontId="2" type="noConversion"/>
  </si>
  <si>
    <t>合计</t>
    <phoneticPr fontId="2" type="noConversion"/>
  </si>
  <si>
    <t>用户数/账套数</t>
    <phoneticPr fontId="3" type="noConversion"/>
  </si>
  <si>
    <t>增加账套
（只有公有云模式下，超过3个账套才需要按每增加1个账套进行收费）</t>
    <phoneticPr fontId="2" type="noConversion"/>
  </si>
  <si>
    <t>资金管理</t>
  </si>
  <si>
    <t>价格管理</t>
  </si>
  <si>
    <t>返利管理</t>
  </si>
  <si>
    <t>经营分析</t>
  </si>
  <si>
    <t>财务管理</t>
  </si>
  <si>
    <t>领域</t>
    <phoneticPr fontId="3" type="noConversion"/>
  </si>
  <si>
    <t>模块</t>
    <phoneticPr fontId="3" type="noConversion"/>
  </si>
  <si>
    <t>端模块价格</t>
    <phoneticPr fontId="3" type="noConversion"/>
  </si>
  <si>
    <t>端每用户价格</t>
    <phoneticPr fontId="3" type="noConversion"/>
  </si>
  <si>
    <t>模块价格</t>
    <phoneticPr fontId="3" type="noConversion"/>
  </si>
  <si>
    <t>用户数/账套数</t>
    <phoneticPr fontId="3" type="noConversion"/>
  </si>
  <si>
    <t>每用户价格</t>
    <phoneticPr fontId="3" type="noConversion"/>
  </si>
  <si>
    <t>购买年限</t>
    <phoneticPr fontId="3" type="noConversion"/>
  </si>
  <si>
    <t>备注</t>
    <phoneticPr fontId="3" type="noConversion"/>
  </si>
  <si>
    <t>公有云+私有云通用模块（核心业务组）</t>
    <phoneticPr fontId="3" type="noConversion"/>
  </si>
  <si>
    <t>需要依赖于报表</t>
  </si>
  <si>
    <t>报表</t>
  </si>
  <si>
    <t>需要依赖于总账</t>
  </si>
  <si>
    <t>现金管理</t>
  </si>
  <si>
    <t>网上银行</t>
  </si>
  <si>
    <t>固定资产管理</t>
  </si>
  <si>
    <t>应付款管理</t>
  </si>
  <si>
    <t>应收款管理</t>
  </si>
  <si>
    <t>财务分析</t>
  </si>
  <si>
    <t>智能记账</t>
  </si>
  <si>
    <t>模块免费，依赖于总账，公有云模式下暂不支持使用。</t>
  </si>
  <si>
    <t>成本管理</t>
    <phoneticPr fontId="3" type="noConversion"/>
  </si>
  <si>
    <t>实际成本</t>
  </si>
  <si>
    <t>依赖：存货核算、仓存管理</t>
  </si>
  <si>
    <t>供应链管理</t>
    <phoneticPr fontId="3" type="noConversion"/>
  </si>
  <si>
    <t>委外加工</t>
  </si>
  <si>
    <t>客户管理</t>
  </si>
  <si>
    <t>生产制造</t>
    <phoneticPr fontId="3" type="noConversion"/>
  </si>
  <si>
    <t>生产数据管理</t>
  </si>
  <si>
    <t>生产任务管理</t>
  </si>
  <si>
    <t>依赖：生产数据管理、仓存管理</t>
  </si>
  <si>
    <t>物料需求计划</t>
  </si>
  <si>
    <t>HR</t>
    <phoneticPr fontId="3" type="noConversion"/>
  </si>
  <si>
    <t>人事薪资管理</t>
  </si>
  <si>
    <t>考勤管理</t>
  </si>
  <si>
    <r>
      <t>依赖：人事薪资管理，</t>
    </r>
    <r>
      <rPr>
        <sz val="9"/>
        <color indexed="10"/>
        <rFont val="微软雅黑"/>
        <family val="2"/>
        <charset val="134"/>
      </rPr>
      <t>公有云模式下暂不支持使用。</t>
    </r>
    <phoneticPr fontId="3" type="noConversion"/>
  </si>
  <si>
    <t>自定义报表</t>
  </si>
  <si>
    <r>
      <t>依赖：人事薪资管理、考勤管理，</t>
    </r>
    <r>
      <rPr>
        <sz val="9"/>
        <color indexed="10"/>
        <rFont val="微软雅黑"/>
        <family val="2"/>
        <charset val="134"/>
      </rPr>
      <t>公有云模式下暂不支持使用，不限用户数</t>
    </r>
    <phoneticPr fontId="3" type="noConversion"/>
  </si>
  <si>
    <t>BOS</t>
    <phoneticPr fontId="3" type="noConversion"/>
  </si>
  <si>
    <t>BOS运行平台</t>
  </si>
  <si>
    <r>
      <t>免费</t>
    </r>
    <r>
      <rPr>
        <sz val="9"/>
        <color indexed="10"/>
        <rFont val="微软雅黑"/>
        <family val="2"/>
        <charset val="134"/>
      </rPr>
      <t>，不限用户数</t>
    </r>
    <phoneticPr fontId="3" type="noConversion"/>
  </si>
  <si>
    <t>BOS万能报表工具</t>
  </si>
  <si>
    <t>免费</t>
  </si>
  <si>
    <t>BOS集成开发工具</t>
  </si>
  <si>
    <t>公有云服务</t>
    <phoneticPr fontId="3" type="noConversion"/>
  </si>
  <si>
    <t>仅公有云使用才需要购买，购买产品首年默认支持公有云服务，无需购买；次年继续在公有云使用，则须购买。</t>
    <phoneticPr fontId="3" type="noConversion"/>
  </si>
  <si>
    <t>增加账套数量</t>
    <phoneticPr fontId="3" type="noConversion"/>
  </si>
  <si>
    <t>仅公有云使用才需要购买，购买产品首年默认支持3个公有云账套，超过3个则需要购买增加的账套数。</t>
    <phoneticPr fontId="3" type="noConversion"/>
  </si>
  <si>
    <t>以下功能模块仅限私有云使用</t>
    <phoneticPr fontId="3" type="noConversion"/>
  </si>
  <si>
    <t>电子商务</t>
  </si>
  <si>
    <r>
      <t>依赖：订单100服务，订单100服务，价格以各商城平台服务市场介绍为准，</t>
    </r>
    <r>
      <rPr>
        <sz val="9"/>
        <color indexed="10"/>
        <rFont val="微软雅黑"/>
        <family val="2"/>
        <charset val="134"/>
      </rPr>
      <t>公有云模式下暂不支持使用。</t>
    </r>
    <phoneticPr fontId="3" type="noConversion"/>
  </si>
  <si>
    <t>发票管理</t>
  </si>
  <si>
    <r>
      <t>依赖：电子商务或销售管理，以及金蝶票无忧发票管理云服务，</t>
    </r>
    <r>
      <rPr>
        <sz val="9"/>
        <color indexed="10"/>
        <rFont val="微软雅黑"/>
        <family val="2"/>
        <charset val="134"/>
      </rPr>
      <t>公有云模式下暂不支持使用。不限用户数</t>
    </r>
    <phoneticPr fontId="3" type="noConversion"/>
  </si>
  <si>
    <t>全网营销</t>
  </si>
  <si>
    <t>促销管理</t>
  </si>
  <si>
    <r>
      <t>依赖：电子商务或零售收银或微门店或微商城，</t>
    </r>
    <r>
      <rPr>
        <sz val="9"/>
        <color indexed="10"/>
        <rFont val="微软雅黑"/>
        <family val="2"/>
        <charset val="134"/>
      </rPr>
      <t>公有云模式下暂不支持使用。</t>
    </r>
    <phoneticPr fontId="3" type="noConversion"/>
  </si>
  <si>
    <t>会员管理</t>
  </si>
  <si>
    <t>微商城</t>
  </si>
  <si>
    <r>
      <t>依赖：KIS云旗舰版V7.0移动应用、销售管理、仓存管理，</t>
    </r>
    <r>
      <rPr>
        <sz val="9"/>
        <color indexed="10"/>
        <rFont val="微软雅黑"/>
        <family val="2"/>
        <charset val="134"/>
      </rPr>
      <t>公有云模式下暂不支持使用。不限用户数</t>
    </r>
    <phoneticPr fontId="3" type="noConversion"/>
  </si>
  <si>
    <t>商业零售管理</t>
  </si>
  <si>
    <t>商品管理</t>
  </si>
  <si>
    <r>
      <t>依赖：供应链管理的采购管理、销售管理和仓存管理，</t>
    </r>
    <r>
      <rPr>
        <sz val="9"/>
        <color indexed="10"/>
        <rFont val="微软雅黑"/>
        <family val="2"/>
        <charset val="134"/>
      </rPr>
      <t>公有云模式下暂不支持使用</t>
    </r>
    <phoneticPr fontId="3" type="noConversion"/>
  </si>
  <si>
    <t>门店系统</t>
  </si>
  <si>
    <r>
      <t>依赖：商品管理及供应链管理的采购管理、销售管理和仓存管理 ，</t>
    </r>
    <r>
      <rPr>
        <sz val="9"/>
        <color indexed="10"/>
        <rFont val="微软雅黑"/>
        <family val="2"/>
        <charset val="134"/>
      </rPr>
      <t>公有云模式下暂不支持使用。</t>
    </r>
    <phoneticPr fontId="3" type="noConversion"/>
  </si>
  <si>
    <t>零售收银</t>
  </si>
  <si>
    <r>
      <t>依赖：商品管理、门店系统及供应链管理的采购管理、销售管理和仓存管理，</t>
    </r>
    <r>
      <rPr>
        <sz val="9"/>
        <color indexed="10"/>
        <rFont val="微软雅黑"/>
        <family val="2"/>
        <charset val="134"/>
      </rPr>
      <t>公有云模式下暂不支持使用。</t>
    </r>
    <phoneticPr fontId="3" type="noConversion"/>
  </si>
  <si>
    <t>KIS移动POS</t>
  </si>
  <si>
    <r>
      <t>基于移动POS机的门店应用，按设备收费，不限用户；依赖：商品管理、门店系统及供应链管理的采购管理、销售管理、仓存管理，硬件请联系金蝶妙想购买，</t>
    </r>
    <r>
      <rPr>
        <sz val="9"/>
        <color indexed="10"/>
        <rFont val="微软雅黑"/>
        <family val="2"/>
        <charset val="134"/>
      </rPr>
      <t>公有云模式下暂不支持使用。详见KIS云旗舰版V7.0其他云产品报价</t>
    </r>
    <phoneticPr fontId="3" type="noConversion"/>
  </si>
  <si>
    <t>系统工具</t>
  </si>
  <si>
    <t>短信中心</t>
  </si>
  <si>
    <r>
      <t>免费，短信充值包需另行购买</t>
    </r>
    <r>
      <rPr>
        <sz val="9"/>
        <color indexed="10"/>
        <rFont val="微软雅黑"/>
        <family val="2"/>
        <charset val="134"/>
      </rPr>
      <t>，不限用户数</t>
    </r>
    <phoneticPr fontId="3" type="noConversion"/>
  </si>
  <si>
    <t>历史数据清除工具</t>
  </si>
  <si>
    <t>用户数</t>
    <phoneticPr fontId="3" type="noConversion"/>
  </si>
  <si>
    <t xml:space="preserve">1、依赖关系：采购管理、销售管理、仓存管理、资金管理为必须购买模块，其他模块依赖于这四个模块。
2、最大用户数不超过100个。
</t>
    <phoneticPr fontId="3" type="noConversion"/>
  </si>
  <si>
    <t>需要依赖于仓存管理</t>
  </si>
  <si>
    <t>需要依赖于存货核算</t>
  </si>
  <si>
    <t>需要依赖于存货核算、仓存管理</t>
  </si>
  <si>
    <t>需要依赖于存货核算、仓存管理、采购管理、销售管理。</t>
  </si>
  <si>
    <t>仅公有云使用才需要购买，购买产品首年默认支持3个公有云账套，超过3个则需要购买增加的账套数。</t>
    <phoneticPr fontId="3" type="noConversion"/>
  </si>
  <si>
    <t>小计</t>
    <phoneticPr fontId="2" type="noConversion"/>
  </si>
  <si>
    <t>软件费用</t>
    <phoneticPr fontId="2" type="noConversion"/>
  </si>
  <si>
    <t>原厂服务费</t>
    <phoneticPr fontId="2" type="noConversion"/>
  </si>
  <si>
    <t>合计</t>
    <phoneticPr fontId="2" type="noConversion"/>
  </si>
  <si>
    <t>次年租赁服务费</t>
    <phoneticPr fontId="2" type="noConversion"/>
  </si>
  <si>
    <t>`</t>
    <phoneticPr fontId="2" type="noConversion"/>
  </si>
  <si>
    <t>按许可销售</t>
    <phoneticPr fontId="2" type="noConversion"/>
  </si>
  <si>
    <t>费用项目</t>
    <phoneticPr fontId="2" type="noConversion"/>
  </si>
  <si>
    <t>金额</t>
    <phoneticPr fontId="2" type="noConversion"/>
  </si>
  <si>
    <t>租赁费用</t>
  </si>
  <si>
    <t>租赁费用</t>
    <phoneticPr fontId="3" type="noConversion"/>
  </si>
  <si>
    <t>培训费用</t>
    <phoneticPr fontId="2" type="noConversion"/>
  </si>
  <si>
    <t>实施费</t>
    <phoneticPr fontId="2" type="noConversion"/>
  </si>
  <si>
    <t>现场服务费</t>
    <phoneticPr fontId="2" type="noConversion"/>
  </si>
  <si>
    <t>标准项目</t>
    <phoneticPr fontId="2" type="noConversion"/>
  </si>
  <si>
    <t>选购项目</t>
    <phoneticPr fontId="2" type="noConversion"/>
  </si>
  <si>
    <t>说明：如果需要培训、帮助实施、现场服务及其他服务项目，则费用另行协商计价</t>
    <phoneticPr fontId="2" type="noConversion"/>
  </si>
  <si>
    <t>说明</t>
    <phoneticPr fontId="3" type="noConversion"/>
  </si>
  <si>
    <r>
      <rPr>
        <sz val="10"/>
        <rFont val="宋体"/>
        <family val="3"/>
        <charset val="134"/>
      </rPr>
      <t>按软件费用的</t>
    </r>
    <r>
      <rPr>
        <sz val="10"/>
        <rFont val="Arial"/>
        <family val="2"/>
      </rPr>
      <t>10%</t>
    </r>
    <r>
      <rPr>
        <sz val="10"/>
        <rFont val="宋体"/>
        <family val="3"/>
        <charset val="134"/>
      </rPr>
      <t>计算</t>
    </r>
    <phoneticPr fontId="2" type="noConversion"/>
  </si>
  <si>
    <r>
      <rPr>
        <sz val="10"/>
        <rFont val="宋体"/>
        <family val="3"/>
        <charset val="134"/>
      </rPr>
      <t>按软件费用的2</t>
    </r>
    <r>
      <rPr>
        <sz val="10"/>
        <rFont val="Arial"/>
        <family val="2"/>
      </rPr>
      <t>0%</t>
    </r>
    <r>
      <rPr>
        <sz val="10"/>
        <rFont val="宋体"/>
        <family val="3"/>
        <charset val="134"/>
      </rPr>
      <t>计算</t>
    </r>
    <phoneticPr fontId="2" type="noConversion"/>
  </si>
  <si>
    <t>总计</t>
    <phoneticPr fontId="2" type="noConversion"/>
  </si>
  <si>
    <t>其他</t>
    <phoneticPr fontId="2" type="noConversion"/>
  </si>
  <si>
    <t>每年支付的账套费用</t>
    <phoneticPr fontId="2" type="noConversion"/>
  </si>
  <si>
    <r>
      <rPr>
        <sz val="10"/>
        <rFont val="宋体"/>
        <family val="3"/>
        <charset val="134"/>
      </rPr>
      <t>按软件费用的</t>
    </r>
    <r>
      <rPr>
        <sz val="10"/>
        <rFont val="Arial"/>
        <family val="2"/>
      </rPr>
      <t>10%</t>
    </r>
    <r>
      <rPr>
        <sz val="10"/>
        <rFont val="宋体"/>
        <family val="3"/>
        <charset val="134"/>
      </rPr>
      <t>计算</t>
    </r>
    <phoneticPr fontId="2" type="noConversion"/>
  </si>
  <si>
    <r>
      <rPr>
        <sz val="10"/>
        <rFont val="宋体"/>
        <family val="3"/>
        <charset val="134"/>
      </rPr>
      <t>分别为：软件购买的次年，租赁费用为软件费用的</t>
    </r>
    <r>
      <rPr>
        <sz val="10"/>
        <rFont val="Arial"/>
        <family val="2"/>
      </rPr>
      <t>10%</t>
    </r>
    <r>
      <rPr>
        <sz val="10"/>
        <rFont val="宋体"/>
        <family val="3"/>
        <charset val="134"/>
      </rPr>
      <t>、</t>
    </r>
    <r>
      <rPr>
        <sz val="10"/>
        <rFont val="Arial"/>
        <family val="2"/>
      </rPr>
      <t>30%</t>
    </r>
    <r>
      <rPr>
        <sz val="10"/>
        <rFont val="宋体"/>
        <family val="3"/>
        <charset val="134"/>
      </rPr>
      <t>、</t>
    </r>
    <r>
      <rPr>
        <sz val="10"/>
        <rFont val="Arial"/>
        <family val="2"/>
      </rPr>
      <t>50%</t>
    </r>
    <r>
      <rPr>
        <sz val="10"/>
        <rFont val="宋体"/>
        <family val="3"/>
        <charset val="134"/>
      </rPr>
      <t>。</t>
    </r>
    <phoneticPr fontId="2" type="noConversion"/>
  </si>
  <si>
    <t>次年续缴费用</t>
    <phoneticPr fontId="2" type="noConversion"/>
  </si>
  <si>
    <t>次年原厂服务费 或
次年租赁服务费</t>
    <phoneticPr fontId="2" type="noConversion"/>
  </si>
  <si>
    <t>金蝶KIS云商贸版其他云产品报价</t>
    <phoneticPr fontId="3" type="noConversion"/>
  </si>
  <si>
    <t>模块</t>
    <phoneticPr fontId="3" type="noConversion"/>
  </si>
  <si>
    <t>模块价格</t>
    <phoneticPr fontId="3" type="noConversion"/>
  </si>
  <si>
    <t>选购</t>
    <phoneticPr fontId="3" type="noConversion"/>
  </si>
  <si>
    <t>用户数</t>
    <phoneticPr fontId="3" type="noConversion"/>
  </si>
  <si>
    <t>每用户价格</t>
    <phoneticPr fontId="3" type="noConversion"/>
  </si>
  <si>
    <t>总价</t>
    <phoneticPr fontId="3" type="noConversion"/>
  </si>
  <si>
    <t>备注</t>
    <phoneticPr fontId="3" type="noConversion"/>
  </si>
  <si>
    <t>KIS商贸版移动应用</t>
    <phoneticPr fontId="3" type="noConversion"/>
  </si>
  <si>
    <t>2800元/年/100用户，购买后，支持微信和云之家上使用移动应用。</t>
    <phoneticPr fontId="3" type="noConversion"/>
  </si>
  <si>
    <t>KIS微客户</t>
  </si>
  <si>
    <t>360元/年/用户</t>
    <phoneticPr fontId="3" type="noConversion"/>
  </si>
  <si>
    <t>KIS微订货</t>
  </si>
  <si>
    <t>2000元/不限用户</t>
    <phoneticPr fontId="3" type="noConversion"/>
  </si>
  <si>
    <t>KIS云专业版移动应用</t>
  </si>
  <si>
    <t>KIS云进销存</t>
  </si>
  <si>
    <t>KIS轻分析</t>
  </si>
  <si>
    <t>金蝶KIS云旗舰版其他云产品报价</t>
    <phoneticPr fontId="3" type="noConversion"/>
  </si>
  <si>
    <t>模块</t>
    <phoneticPr fontId="3" type="noConversion"/>
  </si>
  <si>
    <t>模块价格</t>
    <phoneticPr fontId="3" type="noConversion"/>
  </si>
  <si>
    <t>选购</t>
    <phoneticPr fontId="3" type="noConversion"/>
  </si>
  <si>
    <t>用户数</t>
    <phoneticPr fontId="3" type="noConversion"/>
  </si>
  <si>
    <t>每用户价格</t>
    <phoneticPr fontId="3" type="noConversion"/>
  </si>
  <si>
    <t>总价</t>
    <phoneticPr fontId="3" type="noConversion"/>
  </si>
  <si>
    <t>备注</t>
    <phoneticPr fontId="3" type="noConversion"/>
  </si>
  <si>
    <t>KIS旗舰版移动应用</t>
    <phoneticPr fontId="3" type="noConversion"/>
  </si>
  <si>
    <t>2800元/年/100用户，购买后，支持微信和云之家上使用移动应用。</t>
    <phoneticPr fontId="3" type="noConversion"/>
  </si>
  <si>
    <t>KIS移动POS</t>
    <phoneticPr fontId="3" type="noConversion"/>
  </si>
  <si>
    <t>599/设备/年</t>
    <phoneticPr fontId="3" type="noConversion"/>
  </si>
  <si>
    <t>智能记账-100次试用</t>
    <phoneticPr fontId="3" type="noConversion"/>
  </si>
  <si>
    <t>智能记账-2000次/199元</t>
    <phoneticPr fontId="3" type="noConversion"/>
  </si>
  <si>
    <t>智能记账-10000次/元990元</t>
    <phoneticPr fontId="3" type="noConversion"/>
  </si>
  <si>
    <t>智能记账-100000次/8,000元</t>
    <phoneticPr fontId="3" type="noConversion"/>
  </si>
  <si>
    <t>次年租赁服务费</t>
    <phoneticPr fontId="2" type="noConversion"/>
  </si>
  <si>
    <r>
      <rPr>
        <sz val="10"/>
        <rFont val="宋体"/>
        <family val="3"/>
        <charset val="134"/>
      </rPr>
      <t>按软件费用的</t>
    </r>
    <r>
      <rPr>
        <sz val="10"/>
        <rFont val="Arial"/>
        <family val="2"/>
      </rPr>
      <t>30%</t>
    </r>
    <r>
      <rPr>
        <sz val="10"/>
        <rFont val="宋体"/>
        <family val="3"/>
        <charset val="134"/>
      </rPr>
      <t>计算</t>
    </r>
    <phoneticPr fontId="2" type="noConversion"/>
  </si>
  <si>
    <t>次年租赁服务费</t>
    <phoneticPr fontId="2" type="noConversion"/>
  </si>
  <si>
    <t>公有云服务</t>
    <phoneticPr fontId="2" type="noConversion"/>
  </si>
  <si>
    <t>增加账套数量</t>
    <phoneticPr fontId="2" type="noConversion"/>
  </si>
  <si>
    <t>私有云</t>
    <phoneticPr fontId="2" type="noConversion"/>
  </si>
  <si>
    <t>公有云</t>
    <phoneticPr fontId="2" type="noConversion"/>
  </si>
  <si>
    <t>2800元/年/100用户，购买后，支持微信和云之家上使用移动应用，微信和云之家平台使用请参考其收费规则。</t>
    <phoneticPr fontId="3" type="noConversion"/>
  </si>
  <si>
    <t>云票通</t>
    <phoneticPr fontId="3" type="noConversion"/>
  </si>
  <si>
    <t>1380元/年/用户</t>
    <phoneticPr fontId="3" type="noConversion"/>
  </si>
  <si>
    <t>800元/年/用户</t>
    <phoneticPr fontId="3" type="noConversion"/>
  </si>
  <si>
    <t>600元/年/用户</t>
    <phoneticPr fontId="3" type="noConversion"/>
  </si>
  <si>
    <t>小计</t>
    <phoneticPr fontId="2" type="noConversion"/>
  </si>
  <si>
    <t>金蝶KIS云专业版其他云产品报价</t>
    <phoneticPr fontId="3" type="noConversion"/>
  </si>
  <si>
    <t>其他云产品</t>
    <phoneticPr fontId="3" type="noConversion"/>
  </si>
  <si>
    <t>多账簿报表</t>
    <phoneticPr fontId="2" type="noConversion"/>
  </si>
  <si>
    <t>生产过程管理</t>
    <phoneticPr fontId="2" type="noConversion"/>
  </si>
  <si>
    <t>KIS旗舰版微采购</t>
    <phoneticPr fontId="2" type="noConversion"/>
  </si>
  <si>
    <t>KIS旗舰版微门店</t>
    <phoneticPr fontId="2" type="noConversion"/>
  </si>
  <si>
    <t>KIS旗舰版微CRM</t>
    <phoneticPr fontId="2" type="noConversion"/>
  </si>
  <si>
    <t>KIS旗舰版加盟店管理</t>
    <phoneticPr fontId="2" type="noConversion"/>
  </si>
  <si>
    <t>零售报表</t>
    <phoneticPr fontId="2" type="noConversion"/>
  </si>
  <si>
    <t>财务管理</t>
    <phoneticPr fontId="3" type="noConversion"/>
  </si>
  <si>
    <t>合计</t>
    <phoneticPr fontId="2" type="noConversion"/>
  </si>
  <si>
    <t>其他云产品</t>
    <phoneticPr fontId="2" type="noConversion"/>
  </si>
  <si>
    <t>KIS云·旗舰（许可模式）V7.0组合包报价规则</t>
    <phoneticPr fontId="2" type="noConversion"/>
  </si>
  <si>
    <t>产品名称</t>
  </si>
  <si>
    <t>包含模块</t>
  </si>
  <si>
    <t>加站价格</t>
  </si>
  <si>
    <t>起售价格</t>
  </si>
  <si>
    <t>（3站点）</t>
  </si>
  <si>
    <t>用户数</t>
    <phoneticPr fontId="2" type="noConversion"/>
  </si>
  <si>
    <t>首年服务费</t>
    <phoneticPr fontId="2" type="noConversion"/>
  </si>
  <si>
    <t xml:space="preserve">KIS旗舰版
O2O一体包
</t>
    <phoneticPr fontId="2" type="noConversion"/>
  </si>
  <si>
    <t xml:space="preserve">KIS旗舰版
O2O增强包
</t>
    <phoneticPr fontId="2" type="noConversion"/>
  </si>
  <si>
    <t>标准报价</t>
    <phoneticPr fontId="2" type="noConversion"/>
  </si>
  <si>
    <t>合计</t>
    <phoneticPr fontId="2" type="noConversion"/>
  </si>
  <si>
    <t>3用户价格</t>
  </si>
  <si>
    <t>4用户价格</t>
  </si>
  <si>
    <t>5用户价格</t>
  </si>
  <si>
    <t>5用户以上每增加1用户价格</t>
  </si>
  <si>
    <t>总账</t>
    <phoneticPr fontId="2" type="noConversion"/>
  </si>
  <si>
    <t>报表</t>
    <phoneticPr fontId="2" type="noConversion"/>
  </si>
  <si>
    <t>现金管理</t>
    <phoneticPr fontId="2" type="noConversion"/>
  </si>
  <si>
    <t>固定资产管理</t>
    <phoneticPr fontId="2" type="noConversion"/>
  </si>
  <si>
    <t>KIS云·旗舰（许可模式）V7.0组合包报价规则</t>
    <phoneticPr fontId="2" type="noConversion"/>
  </si>
  <si>
    <t>组合应用包（非电商类）模式</t>
    <phoneticPr fontId="2" type="noConversion"/>
  </si>
  <si>
    <t>KIS旗舰版
财务供应链
一体方案包</t>
    <phoneticPr fontId="2" type="noConversion"/>
  </si>
  <si>
    <t>KIS旗舰版
供应链
方案包</t>
    <phoneticPr fontId="2" type="noConversion"/>
  </si>
  <si>
    <t>KIS旗舰版
财务方案包</t>
    <phoneticPr fontId="2" type="noConversion"/>
  </si>
  <si>
    <t>备注：首年服务费按软件费用的10%计算</t>
    <phoneticPr fontId="2" type="noConversion"/>
  </si>
  <si>
    <t>组合应用包（电商类）模式</t>
    <phoneticPr fontId="2" type="noConversion"/>
  </si>
  <si>
    <t>KIS云旗舰版PDA</t>
    <phoneticPr fontId="2" type="noConversion"/>
  </si>
  <si>
    <t>依赖：KIS云旗舰版移动应用、仓存管理</t>
    <phoneticPr fontId="2" type="noConversion"/>
  </si>
  <si>
    <t>依赖：KIS移动POS</t>
    <phoneticPr fontId="2" type="noConversion"/>
  </si>
  <si>
    <t>移动POS-旺POS:WMI EH</t>
    <phoneticPr fontId="2" type="noConversion"/>
  </si>
  <si>
    <t>移动POS-旺POS:WPOS-3 EH</t>
    <phoneticPr fontId="2" type="noConversion"/>
  </si>
  <si>
    <t>金蝶妙想移动PDA、POS设备产品报价，需要从妙想购买，独立计价</t>
    <phoneticPr fontId="3" type="noConversion"/>
  </si>
  <si>
    <r>
      <t>包含100次试用，</t>
    </r>
    <r>
      <rPr>
        <sz val="10"/>
        <color indexed="10"/>
        <rFont val="微软雅黑"/>
        <family val="2"/>
        <charset val="134"/>
      </rPr>
      <t>不限用户数，次数用完需要重新购买</t>
    </r>
    <phoneticPr fontId="3" type="noConversion"/>
  </si>
  <si>
    <r>
      <t>智能记账不指定固定扫描设备，设备可自行购买扫描仪，公有云模式下暂不支持使用。</t>
    </r>
    <r>
      <rPr>
        <sz val="10"/>
        <color indexed="10"/>
        <rFont val="微软雅黑"/>
        <family val="2"/>
        <charset val="134"/>
      </rPr>
      <t>不限用户数，次数用完需要重新购买</t>
    </r>
    <phoneticPr fontId="3" type="noConversion"/>
  </si>
  <si>
    <t>金蝶妙想设备</t>
    <phoneticPr fontId="2" type="noConversion"/>
  </si>
  <si>
    <t>合计</t>
    <phoneticPr fontId="2" type="noConversion"/>
  </si>
</sst>
</file>

<file path=xl/styles.xml><?xml version="1.0" encoding="utf-8"?>
<styleSheet xmlns="http://schemas.openxmlformats.org/spreadsheetml/2006/main">
  <numFmts count="8">
    <numFmt numFmtId="43" formatCode="_ * #,##0.00_ ;_ * \-#,##0.00_ ;_ * &quot;-&quot;??_ ;_ @_ "/>
    <numFmt numFmtId="176" formatCode="_(* #,##0.00_);_(* \(#,##0.00\);_(* &quot;-&quot;??_);_(@_)"/>
    <numFmt numFmtId="177" formatCode="_(&quot;$&quot;* #,##0_);_(&quot;$&quot;* \(#,##0\);_(&quot;$&quot;* &quot;-&quot;_);_(@_)"/>
    <numFmt numFmtId="178" formatCode="0_ "/>
    <numFmt numFmtId="179" formatCode="0_);\(0\)"/>
    <numFmt numFmtId="180" formatCode="0.00_);\(0.00\)"/>
    <numFmt numFmtId="181" formatCode="0_);[Red]\(0\)"/>
    <numFmt numFmtId="182" formatCode="#,##0.00_);\(#,##0.00\)"/>
  </numFmts>
  <fonts count="27">
    <font>
      <sz val="11"/>
      <color theme="1"/>
      <name val="宋体"/>
      <family val="2"/>
      <charset val="134"/>
      <scheme val="minor"/>
    </font>
    <font>
      <sz val="10"/>
      <name val="Arial"/>
      <family val="2"/>
    </font>
    <font>
      <sz val="9"/>
      <name val="宋体"/>
      <family val="2"/>
      <charset val="134"/>
      <scheme val="minor"/>
    </font>
    <font>
      <sz val="9"/>
      <name val="宋体"/>
      <family val="3"/>
      <charset val="134"/>
    </font>
    <font>
      <sz val="10"/>
      <name val="微软雅黑"/>
      <family val="2"/>
      <charset val="134"/>
    </font>
    <font>
      <b/>
      <sz val="10"/>
      <name val="微软雅黑"/>
      <family val="2"/>
      <charset val="134"/>
    </font>
    <font>
      <sz val="11"/>
      <color theme="1"/>
      <name val="宋体"/>
      <family val="3"/>
      <charset val="134"/>
      <scheme val="minor"/>
    </font>
    <font>
      <sz val="10"/>
      <color rgb="FF000000"/>
      <name val="微软雅黑"/>
      <family val="2"/>
      <charset val="134"/>
    </font>
    <font>
      <sz val="11"/>
      <color theme="0"/>
      <name val="微软雅黑"/>
      <family val="2"/>
      <charset val="134"/>
    </font>
    <font>
      <sz val="11"/>
      <color theme="1"/>
      <name val="微软雅黑"/>
      <family val="2"/>
      <charset val="134"/>
    </font>
    <font>
      <sz val="11"/>
      <color theme="1"/>
      <name val="宋体"/>
      <family val="2"/>
      <charset val="134"/>
      <scheme val="minor"/>
    </font>
    <font>
      <b/>
      <sz val="14"/>
      <name val="微软雅黑"/>
      <family val="2"/>
      <charset val="134"/>
    </font>
    <font>
      <sz val="12"/>
      <name val="微软雅黑"/>
      <family val="2"/>
      <charset val="134"/>
    </font>
    <font>
      <sz val="9"/>
      <name val="微软雅黑"/>
      <family val="2"/>
      <charset val="134"/>
    </font>
    <font>
      <sz val="10"/>
      <name val="宋体"/>
      <family val="3"/>
      <charset val="134"/>
    </font>
    <font>
      <sz val="10"/>
      <color indexed="8"/>
      <name val="微软雅黑"/>
      <family val="2"/>
      <charset val="134"/>
    </font>
    <font>
      <sz val="9"/>
      <color indexed="10"/>
      <name val="微软雅黑"/>
      <family val="2"/>
      <charset val="134"/>
    </font>
    <font>
      <sz val="14"/>
      <name val="微软雅黑"/>
      <family val="2"/>
      <charset val="134"/>
    </font>
    <font>
      <b/>
      <sz val="10"/>
      <name val="宋体"/>
      <family val="3"/>
      <charset val="134"/>
    </font>
    <font>
      <sz val="10"/>
      <color indexed="10"/>
      <name val="微软雅黑"/>
      <family val="2"/>
      <charset val="134"/>
    </font>
    <font>
      <sz val="11"/>
      <color theme="1"/>
      <name val="宋体"/>
      <family val="3"/>
      <charset val="134"/>
    </font>
    <font>
      <sz val="9"/>
      <color rgb="FF1D1D1D"/>
      <name val="微软雅黑"/>
      <family val="2"/>
      <charset val="134"/>
    </font>
    <font>
      <sz val="10"/>
      <color theme="1"/>
      <name val="微软雅黑"/>
      <family val="2"/>
      <charset val="134"/>
    </font>
    <font>
      <b/>
      <sz val="14"/>
      <color theme="1"/>
      <name val="宋体"/>
      <family val="3"/>
      <charset val="134"/>
      <scheme val="minor"/>
    </font>
    <font>
      <sz val="9"/>
      <color theme="1"/>
      <name val="宋体"/>
      <family val="3"/>
      <charset val="134"/>
    </font>
    <font>
      <sz val="11"/>
      <name val="宋体"/>
      <family val="3"/>
      <charset val="134"/>
    </font>
    <font>
      <sz val="11"/>
      <name val="宋体"/>
      <family val="2"/>
      <charset val="134"/>
      <scheme val="minor"/>
    </font>
  </fonts>
  <fills count="17">
    <fill>
      <patternFill patternType="none"/>
    </fill>
    <fill>
      <patternFill patternType="gray125"/>
    </fill>
    <fill>
      <patternFill patternType="solid">
        <fgColor theme="9" tint="0.59999389629810485"/>
        <bgColor indexed="64"/>
      </patternFill>
    </fill>
    <fill>
      <patternFill patternType="solid">
        <fgColor rgb="FFFFC000"/>
        <bgColor indexed="64"/>
      </patternFill>
    </fill>
    <fill>
      <patternFill patternType="solid">
        <fgColor theme="0" tint="-0.14999847407452621"/>
        <bgColor indexed="64"/>
      </patternFill>
    </fill>
    <fill>
      <patternFill patternType="solid">
        <fgColor theme="0"/>
        <bgColor indexed="64"/>
      </patternFill>
    </fill>
    <fill>
      <patternFill patternType="solid">
        <fgColor rgb="FF00B0F0"/>
        <bgColor indexed="64"/>
      </patternFill>
    </fill>
    <fill>
      <patternFill patternType="solid">
        <fgColor rgb="FF00B050"/>
        <bgColor indexed="64"/>
      </patternFill>
    </fill>
    <fill>
      <patternFill patternType="solid">
        <fgColor rgb="FFFFFF00"/>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4" tint="0.39997558519241921"/>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rgb="FFC0C0C0"/>
        <bgColor indexed="64"/>
      </patternFill>
    </fill>
    <fill>
      <patternFill patternType="solid">
        <fgColor theme="0" tint="-0.249977111117893"/>
        <bgColor indexed="64"/>
      </patternFill>
    </fill>
    <fill>
      <patternFill patternType="solid">
        <fgColor rgb="FF92D050"/>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right style="medium">
        <color indexed="64"/>
      </right>
      <top/>
      <bottom/>
      <diagonal/>
    </border>
    <border>
      <left style="medium">
        <color rgb="FF000000"/>
      </left>
      <right style="medium">
        <color rgb="FF000000"/>
      </right>
      <top style="medium">
        <color rgb="FF000000"/>
      </top>
      <bottom/>
      <diagonal/>
    </border>
    <border>
      <left/>
      <right/>
      <top/>
      <bottom style="medium">
        <color indexed="64"/>
      </bottom>
      <diagonal/>
    </border>
    <border>
      <left/>
      <right/>
      <top/>
      <bottom style="medium">
        <color rgb="FF000000"/>
      </bottom>
      <diagonal/>
    </border>
    <border>
      <left/>
      <right style="medium">
        <color rgb="FF000000"/>
      </right>
      <top style="medium">
        <color rgb="FF000000"/>
      </top>
      <bottom/>
      <diagonal/>
    </border>
    <border>
      <left style="thin">
        <color indexed="64"/>
      </left>
      <right/>
      <top/>
      <bottom/>
      <diagonal/>
    </border>
  </borders>
  <cellStyleXfs count="6">
    <xf numFmtId="0" fontId="0" fillId="0" borderId="0">
      <alignment vertical="center"/>
    </xf>
    <xf numFmtId="0" fontId="1" fillId="0" borderId="0"/>
    <xf numFmtId="0" fontId="6" fillId="0" borderId="0">
      <alignment vertical="center"/>
    </xf>
    <xf numFmtId="176" fontId="1" fillId="0" borderId="0" applyFont="0" applyFill="0" applyBorder="0" applyAlignment="0" applyProtection="0"/>
    <xf numFmtId="43" fontId="10" fillId="0" borderId="0" applyFont="0" applyFill="0" applyBorder="0" applyAlignment="0" applyProtection="0">
      <alignment vertical="center"/>
    </xf>
    <xf numFmtId="177" fontId="1" fillId="0" borderId="0" applyFont="0" applyFill="0" applyBorder="0" applyAlignment="0" applyProtection="0"/>
  </cellStyleXfs>
  <cellXfs count="251">
    <xf numFmtId="0" fontId="0" fillId="0" borderId="0" xfId="0">
      <alignment vertical="center"/>
    </xf>
    <xf numFmtId="0" fontId="5" fillId="4" borderId="1" xfId="1" applyFont="1" applyFill="1" applyBorder="1" applyAlignment="1" applyProtection="1">
      <alignment horizontal="center" vertical="center" wrapText="1"/>
    </xf>
    <xf numFmtId="0" fontId="4" fillId="0" borderId="1" xfId="1" applyFont="1" applyBorder="1" applyAlignment="1" applyProtection="1">
      <alignment horizontal="center" vertical="center" wrapText="1"/>
      <protection locked="0"/>
    </xf>
    <xf numFmtId="0" fontId="4" fillId="0" borderId="1" xfId="1" applyFont="1" applyBorder="1" applyAlignment="1" applyProtection="1">
      <alignment vertical="center" wrapText="1"/>
    </xf>
    <xf numFmtId="0" fontId="4" fillId="6" borderId="1" xfId="1" applyFont="1" applyFill="1" applyBorder="1" applyAlignment="1" applyProtection="1">
      <alignment horizontal="center" vertical="center" wrapText="1"/>
    </xf>
    <xf numFmtId="0" fontId="5" fillId="3" borderId="1" xfId="1" applyFont="1" applyFill="1" applyBorder="1" applyAlignment="1" applyProtection="1">
      <alignment horizontal="center" vertical="center" wrapText="1"/>
    </xf>
    <xf numFmtId="0" fontId="4" fillId="0" borderId="1" xfId="0" applyFont="1" applyBorder="1" applyAlignment="1" applyProtection="1">
      <alignment horizontal="center" vertical="center" wrapText="1"/>
    </xf>
    <xf numFmtId="0" fontId="11" fillId="0" borderId="1" xfId="1" applyFont="1" applyBorder="1" applyAlignment="1" applyProtection="1">
      <alignment horizontal="center" vertical="center" wrapText="1"/>
    </xf>
    <xf numFmtId="0" fontId="11" fillId="0" borderId="0" xfId="1" applyFont="1" applyFill="1" applyBorder="1" applyAlignment="1" applyProtection="1">
      <alignment horizontal="center" vertical="center" wrapText="1"/>
    </xf>
    <xf numFmtId="0" fontId="5" fillId="0" borderId="0" xfId="1" applyFont="1" applyFill="1" applyBorder="1" applyAlignment="1" applyProtection="1">
      <alignment horizontal="center" vertical="center" wrapText="1"/>
    </xf>
    <xf numFmtId="0" fontId="4" fillId="0" borderId="0" xfId="1" applyFont="1" applyFill="1" applyBorder="1" applyAlignment="1" applyProtection="1">
      <alignment horizontal="center" vertical="center" wrapText="1"/>
    </xf>
    <xf numFmtId="0" fontId="4" fillId="0" borderId="1" xfId="1" applyFont="1" applyBorder="1" applyAlignment="1" applyProtection="1">
      <alignment horizontal="center" vertical="center" wrapText="1"/>
    </xf>
    <xf numFmtId="178" fontId="4" fillId="0" borderId="1" xfId="5" applyNumberFormat="1" applyFont="1" applyBorder="1" applyAlignment="1" applyProtection="1">
      <alignment horizontal="center" vertical="center" wrapText="1"/>
    </xf>
    <xf numFmtId="179" fontId="4" fillId="0" borderId="1" xfId="3" applyNumberFormat="1" applyFont="1" applyBorder="1" applyAlignment="1" applyProtection="1">
      <alignment horizontal="center" vertical="center" wrapText="1"/>
    </xf>
    <xf numFmtId="0" fontId="4" fillId="2" borderId="1" xfId="1" applyFont="1" applyFill="1" applyBorder="1" applyAlignment="1" applyProtection="1">
      <alignment horizontal="center" vertical="center" wrapText="1"/>
      <protection locked="0"/>
    </xf>
    <xf numFmtId="0" fontId="13" fillId="0" borderId="0" xfId="1" applyFont="1" applyFill="1" applyBorder="1" applyAlignment="1" applyProtection="1">
      <alignment horizontal="center" vertical="center" wrapText="1"/>
    </xf>
    <xf numFmtId="179" fontId="4" fillId="0" borderId="1" xfId="3" applyNumberFormat="1" applyFont="1" applyFill="1" applyBorder="1" applyAlignment="1" applyProtection="1">
      <alignment horizontal="center" vertical="center" wrapText="1"/>
    </xf>
    <xf numFmtId="0" fontId="4" fillId="0" borderId="1" xfId="1" applyFont="1" applyFill="1" applyBorder="1" applyAlignment="1" applyProtection="1">
      <alignment horizontal="center" vertical="center" wrapText="1"/>
    </xf>
    <xf numFmtId="178" fontId="15" fillId="0" borderId="2" xfId="5" applyNumberFormat="1" applyFont="1" applyFill="1" applyBorder="1" applyAlignment="1" applyProtection="1">
      <alignment horizontal="center" vertical="center" wrapText="1"/>
    </xf>
    <xf numFmtId="0" fontId="4" fillId="0" borderId="1" xfId="1" applyFont="1" applyFill="1" applyBorder="1" applyAlignment="1" applyProtection="1">
      <alignment horizontal="center" vertical="center" wrapText="1"/>
      <protection locked="0"/>
    </xf>
    <xf numFmtId="178" fontId="15" fillId="0" borderId="1" xfId="5" applyNumberFormat="1" applyFont="1" applyFill="1" applyBorder="1" applyAlignment="1" applyProtection="1">
      <alignment horizontal="center" vertical="center" wrapText="1"/>
    </xf>
    <xf numFmtId="176" fontId="4" fillId="0" borderId="1" xfId="3" applyFont="1" applyFill="1" applyBorder="1" applyAlignment="1" applyProtection="1">
      <alignment horizontal="center" vertical="center" wrapText="1"/>
    </xf>
    <xf numFmtId="180" fontId="4" fillId="0" borderId="1" xfId="3" applyNumberFormat="1" applyFont="1" applyFill="1" applyBorder="1" applyAlignment="1" applyProtection="1">
      <alignment horizontal="center" vertical="center" wrapText="1"/>
    </xf>
    <xf numFmtId="181" fontId="4" fillId="0" borderId="1" xfId="5" applyNumberFormat="1" applyFont="1" applyFill="1" applyBorder="1" applyAlignment="1" applyProtection="1">
      <alignment horizontal="center" vertical="center" wrapText="1"/>
    </xf>
    <xf numFmtId="181" fontId="4" fillId="0" borderId="1" xfId="1" applyNumberFormat="1" applyFont="1" applyFill="1" applyBorder="1" applyAlignment="1" applyProtection="1">
      <alignment horizontal="center" vertical="center" wrapText="1"/>
    </xf>
    <xf numFmtId="0" fontId="13" fillId="0" borderId="1" xfId="1" applyFont="1" applyFill="1" applyBorder="1" applyAlignment="1" applyProtection="1">
      <alignment horizontal="center" vertical="center" wrapText="1"/>
    </xf>
    <xf numFmtId="181" fontId="4" fillId="0" borderId="1" xfId="3" applyNumberFormat="1" applyFont="1" applyFill="1" applyBorder="1" applyAlignment="1" applyProtection="1">
      <alignment horizontal="center" vertical="center" wrapText="1"/>
    </xf>
    <xf numFmtId="0" fontId="1" fillId="0" borderId="0" xfId="1" applyFill="1" applyBorder="1" applyProtection="1"/>
    <xf numFmtId="0" fontId="5" fillId="3" borderId="1" xfId="0" applyFont="1" applyFill="1" applyBorder="1" applyAlignment="1" applyProtection="1">
      <alignment horizontal="center" vertical="center" wrapText="1"/>
    </xf>
    <xf numFmtId="179" fontId="4" fillId="0" borderId="6" xfId="3" applyNumberFormat="1" applyFont="1" applyFill="1" applyBorder="1" applyAlignment="1" applyProtection="1">
      <alignment horizontal="center" vertical="center" wrapText="1"/>
    </xf>
    <xf numFmtId="180" fontId="4" fillId="0" borderId="6" xfId="3" applyNumberFormat="1" applyFont="1" applyFill="1" applyBorder="1" applyAlignment="1" applyProtection="1">
      <alignment horizontal="center" vertical="center" wrapText="1"/>
    </xf>
    <xf numFmtId="0" fontId="4" fillId="0" borderId="6" xfId="1" applyFont="1" applyFill="1" applyBorder="1" applyAlignment="1" applyProtection="1">
      <alignment horizontal="center" vertical="center" wrapText="1"/>
    </xf>
    <xf numFmtId="0" fontId="1" fillId="0" borderId="1" xfId="1" applyBorder="1" applyProtection="1"/>
    <xf numFmtId="0" fontId="1" fillId="0" borderId="1" xfId="1" applyBorder="1" applyAlignment="1" applyProtection="1">
      <alignment horizontal="center"/>
    </xf>
    <xf numFmtId="176" fontId="0" fillId="0" borderId="1" xfId="3" applyFont="1" applyBorder="1" applyAlignment="1" applyProtection="1">
      <alignment horizontal="right"/>
    </xf>
    <xf numFmtId="0" fontId="13" fillId="8" borderId="1" xfId="1" applyFont="1" applyFill="1" applyBorder="1" applyAlignment="1" applyProtection="1">
      <alignment horizontal="center" vertical="center" wrapText="1"/>
    </xf>
    <xf numFmtId="0" fontId="13" fillId="0" borderId="0" xfId="0" applyFont="1" applyBorder="1" applyAlignment="1" applyProtection="1">
      <alignment horizontal="center" vertical="center" wrapText="1"/>
    </xf>
    <xf numFmtId="0" fontId="9" fillId="6" borderId="1" xfId="0" applyFont="1" applyFill="1" applyBorder="1" applyAlignment="1" applyProtection="1">
      <alignment horizontal="center" vertical="center"/>
    </xf>
    <xf numFmtId="0" fontId="9" fillId="0" borderId="1" xfId="0" applyFont="1" applyBorder="1" applyAlignment="1" applyProtection="1">
      <alignment horizontal="center" vertical="center"/>
    </xf>
    <xf numFmtId="0" fontId="9" fillId="0" borderId="0" xfId="0" applyFont="1" applyProtection="1">
      <alignment vertical="center"/>
    </xf>
    <xf numFmtId="43" fontId="1" fillId="0" borderId="1" xfId="4" applyFont="1" applyBorder="1" applyAlignment="1" applyProtection="1">
      <alignment horizontal="right"/>
    </xf>
    <xf numFmtId="43" fontId="1" fillId="8" borderId="1" xfId="4" applyFont="1" applyFill="1" applyBorder="1" applyAlignment="1" applyProtection="1">
      <alignment horizontal="right"/>
    </xf>
    <xf numFmtId="0" fontId="4" fillId="2" borderId="1" xfId="1" applyFont="1" applyFill="1" applyBorder="1" applyAlignment="1" applyProtection="1">
      <alignment horizontal="center" vertical="center" wrapText="1"/>
    </xf>
    <xf numFmtId="0" fontId="9" fillId="0" borderId="1" xfId="0" applyFont="1" applyBorder="1" applyProtection="1">
      <alignment vertical="center"/>
    </xf>
    <xf numFmtId="43" fontId="1" fillId="10" borderId="1" xfId="1" applyNumberFormat="1" applyFill="1" applyBorder="1" applyProtection="1"/>
    <xf numFmtId="0" fontId="9" fillId="3" borderId="1" xfId="0" applyFont="1" applyFill="1" applyBorder="1" applyProtection="1">
      <alignment vertical="center"/>
    </xf>
    <xf numFmtId="0" fontId="9" fillId="0" borderId="0" xfId="0" applyFont="1" applyBorder="1" applyProtection="1">
      <alignment vertical="center"/>
    </xf>
    <xf numFmtId="0" fontId="8" fillId="7" borderId="5" xfId="0" applyFont="1" applyFill="1" applyBorder="1" applyAlignment="1" applyProtection="1">
      <alignment vertical="center"/>
    </xf>
    <xf numFmtId="0" fontId="8" fillId="7" borderId="6" xfId="0" applyFont="1" applyFill="1" applyBorder="1" applyAlignment="1" applyProtection="1">
      <alignment vertical="center"/>
    </xf>
    <xf numFmtId="0" fontId="8" fillId="7" borderId="7" xfId="0" applyFont="1" applyFill="1" applyBorder="1" applyAlignment="1" applyProtection="1">
      <alignment vertical="center"/>
    </xf>
    <xf numFmtId="0" fontId="1" fillId="0" borderId="0" xfId="1" applyProtection="1"/>
    <xf numFmtId="0" fontId="1" fillId="0" borderId="0" xfId="1" applyAlignment="1" applyProtection="1">
      <alignment horizontal="center"/>
    </xf>
    <xf numFmtId="0" fontId="1" fillId="0" borderId="0" xfId="1" applyFill="1" applyProtection="1"/>
    <xf numFmtId="0" fontId="1" fillId="0" borderId="1" xfId="1" applyBorder="1" applyProtection="1">
      <protection locked="0"/>
    </xf>
    <xf numFmtId="179" fontId="4" fillId="0" borderId="1" xfId="3" applyNumberFormat="1" applyFont="1" applyFill="1" applyBorder="1" applyAlignment="1" applyProtection="1">
      <alignment horizontal="center" vertical="center" wrapText="1"/>
      <protection locked="0"/>
    </xf>
    <xf numFmtId="0" fontId="13" fillId="0" borderId="7" xfId="1" applyFont="1" applyFill="1" applyBorder="1" applyAlignment="1" applyProtection="1">
      <alignment horizontal="left" vertical="center" wrapText="1"/>
    </xf>
    <xf numFmtId="0" fontId="4" fillId="0" borderId="1" xfId="1" applyFont="1" applyFill="1" applyBorder="1" applyAlignment="1" applyProtection="1">
      <alignment horizontal="center" vertical="center" wrapText="1"/>
    </xf>
    <xf numFmtId="0" fontId="4" fillId="0" borderId="1" xfId="0" applyFont="1" applyBorder="1" applyAlignment="1" applyProtection="1">
      <alignment horizontal="center" vertical="center" wrapText="1"/>
      <protection locked="0"/>
    </xf>
    <xf numFmtId="0" fontId="4" fillId="6" borderId="1" xfId="1" applyFont="1" applyFill="1" applyBorder="1" applyAlignment="1" applyProtection="1">
      <alignment horizontal="center" vertical="center" wrapText="1"/>
    </xf>
    <xf numFmtId="0" fontId="13" fillId="0" borderId="1" xfId="1" applyFont="1" applyFill="1" applyBorder="1" applyAlignment="1" applyProtection="1">
      <alignment horizontal="left" vertical="center" wrapText="1"/>
    </xf>
    <xf numFmtId="0" fontId="5" fillId="3" borderId="4" xfId="1" applyFont="1" applyFill="1" applyBorder="1" applyAlignment="1" applyProtection="1">
      <alignment horizontal="center" vertical="center" wrapText="1"/>
    </xf>
    <xf numFmtId="179" fontId="4" fillId="0" borderId="1" xfId="3" applyNumberFormat="1" applyFont="1" applyFill="1" applyBorder="1" applyAlignment="1" applyProtection="1">
      <alignment horizontal="center" vertical="center" wrapText="1"/>
    </xf>
    <xf numFmtId="180" fontId="4" fillId="0" borderId="1" xfId="3" applyNumberFormat="1" applyFont="1" applyFill="1" applyBorder="1" applyAlignment="1" applyProtection="1">
      <alignment horizontal="center" vertical="center" wrapText="1"/>
    </xf>
    <xf numFmtId="0" fontId="13" fillId="0" borderId="1" xfId="1" applyFont="1" applyFill="1" applyBorder="1" applyAlignment="1" applyProtection="1">
      <alignment horizontal="center" vertical="center" wrapText="1"/>
    </xf>
    <xf numFmtId="0" fontId="1" fillId="0" borderId="1" xfId="1" applyBorder="1" applyAlignment="1" applyProtection="1">
      <alignment wrapText="1"/>
    </xf>
    <xf numFmtId="0" fontId="13" fillId="0" borderId="1" xfId="0" applyFont="1" applyBorder="1" applyAlignment="1" applyProtection="1">
      <alignment horizontal="left" vertical="center" wrapText="1"/>
    </xf>
    <xf numFmtId="0" fontId="9" fillId="0" borderId="1" xfId="0" applyFont="1" applyBorder="1" applyAlignment="1" applyProtection="1">
      <alignment horizontal="left" vertical="center"/>
    </xf>
    <xf numFmtId="0" fontId="13" fillId="0" borderId="1" xfId="1" applyFont="1" applyBorder="1" applyAlignment="1" applyProtection="1">
      <alignment horizontal="left" vertical="center" wrapText="1"/>
    </xf>
    <xf numFmtId="0" fontId="1" fillId="0" borderId="1" xfId="1" applyBorder="1" applyAlignment="1" applyProtection="1">
      <alignment horizontal="left"/>
    </xf>
    <xf numFmtId="0" fontId="1" fillId="0" borderId="0" xfId="1" applyAlignment="1" applyProtection="1">
      <alignment horizontal="left"/>
    </xf>
    <xf numFmtId="0" fontId="5" fillId="13" borderId="1" xfId="0" applyFont="1" applyFill="1" applyBorder="1" applyAlignment="1" applyProtection="1">
      <alignment horizontal="center" vertical="center" wrapText="1"/>
    </xf>
    <xf numFmtId="176" fontId="4" fillId="0" borderId="1" xfId="3" applyFont="1" applyBorder="1" applyAlignment="1" applyProtection="1">
      <alignment horizontal="center" vertical="center" wrapText="1"/>
    </xf>
    <xf numFmtId="0" fontId="4" fillId="2" borderId="1" xfId="0" applyFont="1" applyFill="1" applyBorder="1" applyAlignment="1" applyProtection="1">
      <alignment horizontal="center" vertical="center" wrapText="1"/>
      <protection locked="0"/>
    </xf>
    <xf numFmtId="182" fontId="4" fillId="0" borderId="1" xfId="3" applyNumberFormat="1" applyFont="1" applyBorder="1" applyAlignment="1" applyProtection="1">
      <alignment horizontal="center" vertical="center" wrapText="1"/>
    </xf>
    <xf numFmtId="0" fontId="18" fillId="13" borderId="1" xfId="0" applyFont="1" applyFill="1" applyBorder="1" applyAlignment="1" applyProtection="1">
      <alignment horizontal="center" vertical="center" wrapText="1"/>
    </xf>
    <xf numFmtId="0" fontId="4" fillId="0" borderId="1" xfId="0" applyFont="1" applyBorder="1" applyAlignment="1" applyProtection="1">
      <alignment vertical="center" wrapText="1"/>
    </xf>
    <xf numFmtId="0" fontId="4" fillId="0" borderId="1" xfId="0" applyFont="1" applyFill="1" applyBorder="1" applyAlignment="1" applyProtection="1">
      <alignment vertical="center" wrapText="1"/>
      <protection locked="0"/>
    </xf>
    <xf numFmtId="176" fontId="4" fillId="0" borderId="1" xfId="3" applyFont="1" applyFill="1" applyBorder="1" applyAlignment="1" applyProtection="1">
      <alignment vertical="center" wrapText="1"/>
    </xf>
    <xf numFmtId="0" fontId="4" fillId="0" borderId="1" xfId="0" applyFont="1" applyFill="1" applyBorder="1" applyAlignment="1" applyProtection="1">
      <alignment vertical="center" wrapText="1"/>
    </xf>
    <xf numFmtId="180" fontId="1" fillId="0" borderId="0" xfId="1" applyNumberFormat="1" applyProtection="1"/>
    <xf numFmtId="0" fontId="9" fillId="0" borderId="2" xfId="0" applyFont="1" applyBorder="1" applyAlignment="1" applyProtection="1">
      <alignment horizontal="center" vertical="center"/>
    </xf>
    <xf numFmtId="0" fontId="9" fillId="0" borderId="1" xfId="0" applyFont="1" applyBorder="1" applyAlignment="1" applyProtection="1">
      <alignment horizontal="center" vertical="center"/>
    </xf>
    <xf numFmtId="43" fontId="1" fillId="0" borderId="1" xfId="4" applyFont="1" applyBorder="1" applyAlignment="1" applyProtection="1">
      <alignment horizontal="right"/>
      <protection locked="0"/>
    </xf>
    <xf numFmtId="43" fontId="1" fillId="6" borderId="1" xfId="4" applyFont="1" applyFill="1" applyBorder="1" applyAlignment="1" applyProtection="1">
      <alignment horizontal="right"/>
    </xf>
    <xf numFmtId="0" fontId="20" fillId="0" borderId="0" xfId="0" applyFont="1">
      <alignment vertical="center"/>
    </xf>
    <xf numFmtId="0" fontId="21" fillId="0" borderId="0" xfId="0" applyFont="1" applyAlignment="1">
      <alignment horizontal="left" vertical="center"/>
    </xf>
    <xf numFmtId="0" fontId="1" fillId="0" borderId="1" xfId="1" applyBorder="1" applyAlignment="1" applyProtection="1">
      <alignment horizontal="center"/>
      <protection locked="0"/>
    </xf>
    <xf numFmtId="0" fontId="4" fillId="2" borderId="1" xfId="1" applyFont="1" applyFill="1" applyBorder="1" applyAlignment="1" applyProtection="1">
      <alignment horizontal="center" vertical="center" wrapText="1"/>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pplyProtection="1">
      <alignment horizontal="center" vertical="center" wrapText="1"/>
    </xf>
    <xf numFmtId="0" fontId="22" fillId="0" borderId="1" xfId="0" applyFont="1" applyBorder="1" applyProtection="1">
      <alignment vertical="center"/>
    </xf>
    <xf numFmtId="179" fontId="4" fillId="0" borderId="1" xfId="3" applyNumberFormat="1" applyFont="1" applyFill="1" applyBorder="1" applyAlignment="1" applyProtection="1">
      <alignment horizontal="right" vertical="center" wrapText="1"/>
    </xf>
    <xf numFmtId="0" fontId="22" fillId="0" borderId="1" xfId="0" applyFont="1" applyBorder="1" applyAlignment="1" applyProtection="1">
      <alignment horizontal="right" vertical="center"/>
    </xf>
    <xf numFmtId="180" fontId="4" fillId="0" borderId="3" xfId="3" applyNumberFormat="1" applyFont="1" applyBorder="1" applyAlignment="1" applyProtection="1">
      <alignment horizontal="center" vertical="center" wrapText="1"/>
    </xf>
    <xf numFmtId="0" fontId="13" fillId="10" borderId="5" xfId="1" applyFont="1" applyFill="1" applyBorder="1" applyAlignment="1" applyProtection="1">
      <alignment horizontal="center" vertical="center" wrapText="1"/>
    </xf>
    <xf numFmtId="0" fontId="13" fillId="10" borderId="7" xfId="1" applyFont="1" applyFill="1" applyBorder="1" applyAlignment="1" applyProtection="1">
      <alignment horizontal="center" vertical="center" wrapText="1"/>
    </xf>
    <xf numFmtId="179" fontId="4" fillId="0" borderId="1" xfId="3" applyNumberFormat="1" applyFont="1" applyFill="1" applyBorder="1" applyAlignment="1" applyProtection="1">
      <alignment horizontal="center" vertical="center" wrapText="1"/>
    </xf>
    <xf numFmtId="0" fontId="4" fillId="0" borderId="1" xfId="1" applyFont="1" applyBorder="1" applyAlignment="1" applyProtection="1">
      <alignment horizontal="center" vertical="center" wrapText="1"/>
    </xf>
    <xf numFmtId="180" fontId="4" fillId="0" borderId="1" xfId="3" applyNumberFormat="1" applyFont="1" applyBorder="1" applyAlignment="1" applyProtection="1">
      <alignment horizontal="center" vertical="center" wrapText="1"/>
    </xf>
    <xf numFmtId="178" fontId="4" fillId="0" borderId="2" xfId="5" applyNumberFormat="1" applyFont="1" applyBorder="1" applyAlignment="1" applyProtection="1">
      <alignment horizontal="center" vertical="center" wrapText="1"/>
    </xf>
    <xf numFmtId="0" fontId="23" fillId="0" borderId="0" xfId="0" applyFont="1" applyAlignment="1">
      <alignment horizontal="center" vertical="center"/>
    </xf>
    <xf numFmtId="0" fontId="24" fillId="14" borderId="9" xfId="0" applyFont="1" applyFill="1" applyBorder="1" applyAlignment="1">
      <alignment horizontal="center" vertical="center" wrapText="1"/>
    </xf>
    <xf numFmtId="0" fontId="24" fillId="14" borderId="11" xfId="0" applyFont="1" applyFill="1" applyBorder="1" applyAlignment="1">
      <alignment horizontal="center" vertical="center" wrapText="1"/>
    </xf>
    <xf numFmtId="0" fontId="24" fillId="0" borderId="1" xfId="0" applyFont="1" applyBorder="1" applyAlignment="1" applyProtection="1">
      <alignment horizontal="center" vertical="center" wrapText="1"/>
    </xf>
    <xf numFmtId="0" fontId="23" fillId="0" borderId="0" xfId="0" applyFont="1" applyAlignment="1">
      <alignment vertical="center"/>
    </xf>
    <xf numFmtId="0" fontId="0" fillId="0" borderId="0" xfId="0" applyProtection="1">
      <alignment vertical="center"/>
    </xf>
    <xf numFmtId="0" fontId="24" fillId="14" borderId="12" xfId="0" applyFont="1" applyFill="1" applyBorder="1" applyAlignment="1" applyProtection="1">
      <alignment horizontal="center" vertical="center" wrapText="1"/>
    </xf>
    <xf numFmtId="0" fontId="24" fillId="14" borderId="15" xfId="0" applyFont="1" applyFill="1" applyBorder="1" applyAlignment="1" applyProtection="1">
      <alignment horizontal="center" vertical="center" wrapText="1"/>
    </xf>
    <xf numFmtId="0" fontId="24" fillId="0" borderId="1" xfId="0" applyFont="1" applyBorder="1" applyAlignment="1" applyProtection="1">
      <alignment horizontal="center" vertical="center"/>
    </xf>
    <xf numFmtId="0" fontId="13" fillId="0" borderId="1" xfId="1" applyFont="1" applyFill="1" applyBorder="1" applyAlignment="1" applyProtection="1">
      <alignment horizontal="left" vertical="center" wrapText="1"/>
    </xf>
    <xf numFmtId="0" fontId="7" fillId="5" borderId="1" xfId="2" applyFont="1" applyFill="1" applyBorder="1" applyAlignment="1" applyProtection="1">
      <alignment horizontal="center" vertical="top" wrapText="1"/>
    </xf>
    <xf numFmtId="0" fontId="4" fillId="0" borderId="1" xfId="1" applyFont="1" applyFill="1" applyBorder="1" applyAlignment="1" applyProtection="1">
      <alignment horizontal="center" vertical="center" wrapText="1"/>
    </xf>
    <xf numFmtId="179" fontId="4" fillId="0" borderId="1" xfId="3" applyNumberFormat="1" applyFont="1" applyFill="1" applyBorder="1" applyAlignment="1" applyProtection="1">
      <alignment horizontal="center" vertical="center" wrapText="1"/>
    </xf>
    <xf numFmtId="0" fontId="18" fillId="13" borderId="1" xfId="0" applyFont="1" applyFill="1" applyBorder="1" applyAlignment="1" applyProtection="1">
      <alignment horizontal="center" vertical="center" wrapText="1"/>
    </xf>
    <xf numFmtId="180" fontId="4" fillId="0" borderId="1" xfId="3" applyNumberFormat="1" applyFont="1" applyFill="1" applyBorder="1" applyAlignment="1" applyProtection="1">
      <alignment horizontal="center" vertical="center" wrapText="1"/>
    </xf>
    <xf numFmtId="0" fontId="4" fillId="0" borderId="1" xfId="1" applyFont="1" applyBorder="1" applyAlignment="1" applyProtection="1">
      <alignment horizontal="center" vertical="center" wrapText="1"/>
    </xf>
    <xf numFmtId="179" fontId="4" fillId="15" borderId="1" xfId="3" applyNumberFormat="1" applyFont="1" applyFill="1" applyBorder="1" applyAlignment="1" applyProtection="1">
      <alignment horizontal="center" vertical="center" wrapText="1"/>
    </xf>
    <xf numFmtId="0" fontId="4" fillId="15" borderId="1" xfId="0" applyFont="1" applyFill="1" applyBorder="1" applyAlignment="1" applyProtection="1">
      <alignment horizontal="center" vertical="center" wrapText="1"/>
    </xf>
    <xf numFmtId="176" fontId="1" fillId="0" borderId="1" xfId="1" applyNumberFormat="1" applyBorder="1" applyProtection="1"/>
    <xf numFmtId="43" fontId="13" fillId="0" borderId="0" xfId="1" applyNumberFormat="1" applyFont="1" applyFill="1" applyBorder="1" applyAlignment="1" applyProtection="1">
      <alignment horizontal="center" vertical="center" wrapText="1"/>
    </xf>
    <xf numFmtId="176" fontId="4" fillId="15" borderId="1" xfId="3" applyFont="1" applyFill="1" applyBorder="1" applyAlignment="1" applyProtection="1">
      <alignment horizontal="center" vertical="center" wrapText="1"/>
    </xf>
    <xf numFmtId="0" fontId="4" fillId="15" borderId="1" xfId="1" applyFont="1" applyFill="1" applyBorder="1" applyAlignment="1" applyProtection="1">
      <alignment horizontal="center" vertical="center" wrapText="1"/>
    </xf>
    <xf numFmtId="180" fontId="4" fillId="15" borderId="1" xfId="3" applyNumberFormat="1" applyFont="1" applyFill="1" applyBorder="1" applyAlignment="1" applyProtection="1">
      <alignment horizontal="center" vertical="center" wrapText="1"/>
    </xf>
    <xf numFmtId="0" fontId="12" fillId="15" borderId="1" xfId="1" applyFont="1" applyFill="1" applyBorder="1" applyAlignment="1" applyProtection="1">
      <alignment horizontal="center" vertical="center" wrapText="1"/>
    </xf>
    <xf numFmtId="179" fontId="4" fillId="15" borderId="1" xfId="3" applyNumberFormat="1" applyFont="1" applyFill="1" applyBorder="1" applyAlignment="1" applyProtection="1">
      <alignment horizontal="right" vertical="center" wrapText="1"/>
    </xf>
    <xf numFmtId="0" fontId="4" fillId="16" borderId="1" xfId="1" applyFont="1" applyFill="1" applyBorder="1" applyAlignment="1" applyProtection="1">
      <alignment horizontal="center" vertical="center" wrapText="1"/>
      <protection locked="0"/>
    </xf>
    <xf numFmtId="180" fontId="4" fillId="0" borderId="1" xfId="3" applyNumberFormat="1" applyFont="1" applyFill="1" applyBorder="1" applyAlignment="1" applyProtection="1">
      <alignment horizontal="right" vertical="center" wrapText="1"/>
    </xf>
    <xf numFmtId="180" fontId="4" fillId="0" borderId="2" xfId="3" applyNumberFormat="1" applyFont="1" applyFill="1" applyBorder="1" applyAlignment="1" applyProtection="1">
      <alignment horizontal="right" vertical="center" wrapText="1"/>
    </xf>
    <xf numFmtId="0" fontId="5" fillId="3" borderId="1" xfId="1" applyFont="1" applyFill="1" applyBorder="1" applyAlignment="1" applyProtection="1">
      <alignment horizontal="center" vertical="center" wrapText="1"/>
    </xf>
    <xf numFmtId="0" fontId="8" fillId="7" borderId="1" xfId="0" applyFont="1" applyFill="1" applyBorder="1" applyAlignment="1" applyProtection="1">
      <alignment horizontal="center" vertical="center"/>
    </xf>
    <xf numFmtId="0" fontId="5" fillId="8" borderId="1" xfId="1" applyFont="1" applyFill="1" applyBorder="1" applyAlignment="1" applyProtection="1">
      <alignment horizontal="center" vertical="center" wrapText="1"/>
    </xf>
    <xf numFmtId="0" fontId="9" fillId="0" borderId="1" xfId="0" applyFont="1" applyBorder="1" applyAlignment="1" applyProtection="1">
      <alignment horizontal="center" vertical="center"/>
    </xf>
    <xf numFmtId="0" fontId="4" fillId="6" borderId="1" xfId="1" applyFont="1" applyFill="1" applyBorder="1" applyAlignment="1" applyProtection="1">
      <alignment horizontal="center" vertical="center" wrapText="1"/>
    </xf>
    <xf numFmtId="0" fontId="4" fillId="2" borderId="1" xfId="1" applyFont="1" applyFill="1" applyBorder="1" applyAlignment="1" applyProtection="1">
      <alignment horizontal="center" vertical="center" wrapText="1"/>
      <protection locked="0"/>
    </xf>
    <xf numFmtId="0" fontId="4" fillId="9" borderId="5" xfId="1" applyFont="1" applyFill="1" applyBorder="1" applyAlignment="1" applyProtection="1">
      <alignment horizontal="center" vertical="center" wrapText="1"/>
    </xf>
    <xf numFmtId="0" fontId="4" fillId="9" borderId="6" xfId="1" applyFont="1" applyFill="1" applyBorder="1" applyAlignment="1" applyProtection="1">
      <alignment horizontal="center" vertical="center" wrapText="1"/>
    </xf>
    <xf numFmtId="0" fontId="4" fillId="9" borderId="7" xfId="1" applyFont="1" applyFill="1" applyBorder="1" applyAlignment="1" applyProtection="1">
      <alignment horizontal="center" vertical="center" wrapText="1"/>
    </xf>
    <xf numFmtId="0" fontId="4" fillId="6" borderId="5" xfId="1" applyFont="1" applyFill="1" applyBorder="1" applyAlignment="1" applyProtection="1">
      <alignment horizontal="center" vertical="center" wrapText="1"/>
    </xf>
    <xf numFmtId="0" fontId="4" fillId="6" borderId="6" xfId="1" applyFont="1" applyFill="1" applyBorder="1" applyAlignment="1" applyProtection="1">
      <alignment horizontal="center" vertical="center" wrapText="1"/>
    </xf>
    <xf numFmtId="0" fontId="4" fillId="6" borderId="7" xfId="1" applyFont="1" applyFill="1" applyBorder="1" applyAlignment="1" applyProtection="1">
      <alignment horizontal="center" vertical="center" wrapText="1"/>
    </xf>
    <xf numFmtId="0" fontId="9" fillId="0" borderId="1" xfId="0" applyFont="1" applyBorder="1" applyAlignment="1" applyProtection="1">
      <alignment horizontal="center" vertical="center"/>
      <protection locked="0"/>
    </xf>
    <xf numFmtId="0" fontId="4" fillId="0" borderId="1" xfId="0" applyFont="1" applyBorder="1" applyAlignment="1" applyProtection="1">
      <alignment horizontal="center" vertical="center" wrapText="1"/>
      <protection locked="0"/>
    </xf>
    <xf numFmtId="0" fontId="5" fillId="5" borderId="1" xfId="1" applyFont="1" applyFill="1" applyBorder="1" applyAlignment="1" applyProtection="1">
      <alignment horizontal="center" vertical="center" wrapText="1"/>
    </xf>
    <xf numFmtId="0" fontId="13" fillId="0" borderId="1" xfId="1" applyFont="1" applyFill="1" applyBorder="1" applyAlignment="1" applyProtection="1">
      <alignment horizontal="left" vertical="center" wrapText="1"/>
    </xf>
    <xf numFmtId="0" fontId="13" fillId="10" borderId="1" xfId="1" applyFont="1" applyFill="1" applyBorder="1" applyAlignment="1" applyProtection="1">
      <alignment horizontal="center" vertical="center" wrapText="1"/>
    </xf>
    <xf numFmtId="0" fontId="5" fillId="3" borderId="1" xfId="0" applyFont="1" applyFill="1" applyBorder="1" applyAlignment="1" applyProtection="1">
      <alignment horizontal="center" vertical="center" wrapText="1"/>
    </xf>
    <xf numFmtId="0" fontId="4" fillId="0" borderId="1" xfId="0" applyFont="1" applyBorder="1" applyAlignment="1" applyProtection="1">
      <alignment horizontal="left" vertical="center" wrapText="1"/>
    </xf>
    <xf numFmtId="0" fontId="17" fillId="0" borderId="1" xfId="1" applyFont="1" applyFill="1" applyBorder="1" applyAlignment="1" applyProtection="1">
      <alignment horizontal="center" vertical="center" wrapText="1"/>
    </xf>
    <xf numFmtId="0" fontId="13" fillId="11" borderId="1" xfId="1" applyFont="1" applyFill="1" applyBorder="1" applyAlignment="1" applyProtection="1">
      <alignment horizontal="center" vertical="center" wrapText="1"/>
    </xf>
    <xf numFmtId="0" fontId="4" fillId="12" borderId="1" xfId="1" applyFont="1" applyFill="1" applyBorder="1" applyAlignment="1" applyProtection="1">
      <alignment horizontal="center" vertical="center" wrapText="1"/>
    </xf>
    <xf numFmtId="0" fontId="4" fillId="0" borderId="16" xfId="0" applyFont="1" applyBorder="1" applyAlignment="1" applyProtection="1">
      <alignment horizontal="center" vertical="center" wrapText="1"/>
    </xf>
    <xf numFmtId="0" fontId="4" fillId="0" borderId="0" xfId="0" applyFont="1" applyBorder="1" applyAlignment="1" applyProtection="1">
      <alignment horizontal="center" vertical="center" wrapText="1"/>
    </xf>
    <xf numFmtId="0" fontId="4" fillId="3" borderId="1" xfId="1" applyFont="1" applyFill="1" applyBorder="1" applyAlignment="1" applyProtection="1">
      <alignment horizontal="center" vertical="center" wrapText="1"/>
    </xf>
    <xf numFmtId="0" fontId="11" fillId="13" borderId="1" xfId="0" applyFont="1" applyFill="1" applyBorder="1" applyAlignment="1" applyProtection="1">
      <alignment horizontal="center" vertical="center" wrapText="1"/>
    </xf>
    <xf numFmtId="0" fontId="4" fillId="0" borderId="2" xfId="1" applyFont="1" applyFill="1" applyBorder="1" applyAlignment="1" applyProtection="1">
      <alignment horizontal="center" vertical="center" wrapText="1"/>
    </xf>
    <xf numFmtId="0" fontId="4" fillId="0" borderId="3" xfId="1" applyFont="1" applyFill="1" applyBorder="1" applyAlignment="1" applyProtection="1">
      <alignment horizontal="center" vertical="center" wrapText="1"/>
    </xf>
    <xf numFmtId="0" fontId="4" fillId="0" borderId="4" xfId="1" applyFont="1" applyFill="1" applyBorder="1" applyAlignment="1" applyProtection="1">
      <alignment horizontal="center" vertical="center" wrapText="1"/>
    </xf>
    <xf numFmtId="0" fontId="9" fillId="9" borderId="1" xfId="0" applyFont="1" applyFill="1" applyBorder="1" applyAlignment="1" applyProtection="1">
      <alignment horizontal="center" vertical="center" wrapText="1"/>
    </xf>
    <xf numFmtId="0" fontId="9" fillId="9" borderId="1" xfId="0" applyFont="1" applyFill="1" applyBorder="1" applyAlignment="1" applyProtection="1">
      <alignment horizontal="center" vertical="center"/>
    </xf>
    <xf numFmtId="0" fontId="4" fillId="0" borderId="1" xfId="0" applyFont="1" applyBorder="1" applyAlignment="1" applyProtection="1">
      <alignment horizontal="center" vertical="center" wrapText="1"/>
    </xf>
    <xf numFmtId="0" fontId="4" fillId="0" borderId="5" xfId="1" applyFont="1" applyFill="1" applyBorder="1" applyAlignment="1" applyProtection="1">
      <alignment horizontal="center" vertical="center" wrapText="1"/>
    </xf>
    <xf numFmtId="0" fontId="4" fillId="0" borderId="7" xfId="1" applyFont="1" applyFill="1" applyBorder="1" applyAlignment="1" applyProtection="1">
      <alignment horizontal="center" vertical="center" wrapText="1"/>
    </xf>
    <xf numFmtId="0" fontId="13" fillId="0" borderId="5" xfId="1" applyFont="1" applyFill="1" applyBorder="1" applyAlignment="1" applyProtection="1">
      <alignment horizontal="left" vertical="center" wrapText="1"/>
    </xf>
    <xf numFmtId="0" fontId="13" fillId="0" borderId="6" xfId="1" applyFont="1" applyFill="1" applyBorder="1" applyAlignment="1" applyProtection="1">
      <alignment horizontal="left" vertical="center" wrapText="1"/>
    </xf>
    <xf numFmtId="0" fontId="13" fillId="0" borderId="7" xfId="1" applyFont="1" applyFill="1" applyBorder="1" applyAlignment="1" applyProtection="1">
      <alignment horizontal="left" vertical="center" wrapText="1"/>
    </xf>
    <xf numFmtId="0" fontId="5" fillId="13" borderId="1" xfId="0" applyFont="1" applyFill="1" applyBorder="1" applyAlignment="1" applyProtection="1">
      <alignment horizontal="center" vertical="center" wrapText="1"/>
    </xf>
    <xf numFmtId="0" fontId="4" fillId="0" borderId="5" xfId="0" applyFont="1" applyBorder="1" applyAlignment="1" applyProtection="1">
      <alignment horizontal="left" vertical="center" wrapText="1"/>
    </xf>
    <xf numFmtId="0" fontId="4" fillId="0" borderId="6" xfId="0" applyFont="1" applyBorder="1" applyAlignment="1" applyProtection="1">
      <alignment horizontal="left" vertical="center" wrapText="1"/>
    </xf>
    <xf numFmtId="0" fontId="4" fillId="0" borderId="7" xfId="0" applyFont="1" applyBorder="1" applyAlignment="1" applyProtection="1">
      <alignment horizontal="left" vertical="center" wrapText="1"/>
    </xf>
    <xf numFmtId="0" fontId="4" fillId="2" borderId="2" xfId="1" applyFont="1" applyFill="1" applyBorder="1" applyAlignment="1" applyProtection="1">
      <alignment horizontal="center" vertical="center" wrapText="1"/>
    </xf>
    <xf numFmtId="0" fontId="4" fillId="2" borderId="3" xfId="1" applyFont="1" applyFill="1" applyBorder="1" applyAlignment="1" applyProtection="1">
      <alignment horizontal="center" vertical="center" wrapText="1"/>
    </xf>
    <xf numFmtId="0" fontId="4" fillId="2" borderId="4" xfId="1" applyFont="1" applyFill="1" applyBorder="1" applyAlignment="1" applyProtection="1">
      <alignment horizontal="center" vertical="center" wrapText="1"/>
    </xf>
    <xf numFmtId="0" fontId="13" fillId="11" borderId="2" xfId="1" applyFont="1" applyFill="1" applyBorder="1" applyAlignment="1" applyProtection="1">
      <alignment horizontal="center" vertical="center" wrapText="1"/>
    </xf>
    <xf numFmtId="0" fontId="13" fillId="11" borderId="3" xfId="1" applyFont="1" applyFill="1" applyBorder="1" applyAlignment="1" applyProtection="1">
      <alignment horizontal="center" vertical="center" wrapText="1"/>
    </xf>
    <xf numFmtId="0" fontId="13" fillId="11" borderId="4" xfId="1" applyFont="1" applyFill="1" applyBorder="1" applyAlignment="1" applyProtection="1">
      <alignment horizontal="center" vertical="center" wrapText="1"/>
    </xf>
    <xf numFmtId="179" fontId="4" fillId="0" borderId="2" xfId="3" applyNumberFormat="1" applyFont="1" applyFill="1" applyBorder="1" applyAlignment="1" applyProtection="1">
      <alignment horizontal="center" vertical="center" wrapText="1"/>
    </xf>
    <xf numFmtId="179" fontId="4" fillId="0" borderId="4" xfId="3" applyNumberFormat="1" applyFont="1" applyFill="1" applyBorder="1" applyAlignment="1" applyProtection="1">
      <alignment horizontal="center" vertical="center" wrapText="1"/>
    </xf>
    <xf numFmtId="180" fontId="4" fillId="0" borderId="2" xfId="3" applyNumberFormat="1" applyFont="1" applyBorder="1" applyAlignment="1" applyProtection="1">
      <alignment horizontal="center" vertical="center" wrapText="1"/>
    </xf>
    <xf numFmtId="180" fontId="4" fillId="0" borderId="3" xfId="3" applyNumberFormat="1" applyFont="1" applyBorder="1" applyAlignment="1" applyProtection="1">
      <alignment horizontal="center" vertical="center" wrapText="1"/>
    </xf>
    <xf numFmtId="180" fontId="4" fillId="0" borderId="4" xfId="3" applyNumberFormat="1" applyFont="1" applyBorder="1" applyAlignment="1" applyProtection="1">
      <alignment horizontal="center" vertical="center" wrapText="1"/>
    </xf>
    <xf numFmtId="0" fontId="5" fillId="3" borderId="2" xfId="1" applyFont="1" applyFill="1" applyBorder="1" applyAlignment="1" applyProtection="1">
      <alignment horizontal="center" vertical="center" wrapText="1"/>
    </xf>
    <xf numFmtId="0" fontId="5" fillId="3" borderId="4" xfId="1" applyFont="1" applyFill="1" applyBorder="1" applyAlignment="1" applyProtection="1">
      <alignment horizontal="center" vertical="center" wrapText="1"/>
    </xf>
    <xf numFmtId="0" fontId="4" fillId="12" borderId="2" xfId="1" applyFont="1" applyFill="1" applyBorder="1" applyAlignment="1" applyProtection="1">
      <alignment horizontal="center" vertical="center" wrapText="1"/>
    </xf>
    <xf numFmtId="0" fontId="4" fillId="12" borderId="4" xfId="1" applyFont="1" applyFill="1" applyBorder="1" applyAlignment="1" applyProtection="1">
      <alignment horizontal="center" vertical="center" wrapText="1"/>
    </xf>
    <xf numFmtId="0" fontId="4" fillId="5" borderId="5" xfId="1" applyFont="1" applyFill="1" applyBorder="1" applyAlignment="1" applyProtection="1">
      <alignment horizontal="center" vertical="center" wrapText="1"/>
    </xf>
    <xf numFmtId="0" fontId="4" fillId="5" borderId="7" xfId="1" applyFont="1" applyFill="1" applyBorder="1" applyAlignment="1" applyProtection="1">
      <alignment horizontal="center" vertical="center" wrapText="1"/>
    </xf>
    <xf numFmtId="0" fontId="13" fillId="0" borderId="5" xfId="1" applyFont="1" applyFill="1" applyBorder="1" applyAlignment="1" applyProtection="1">
      <alignment horizontal="center" vertical="center" wrapText="1"/>
    </xf>
    <xf numFmtId="0" fontId="13" fillId="0" borderId="6" xfId="1" applyFont="1" applyFill="1" applyBorder="1" applyAlignment="1" applyProtection="1">
      <alignment horizontal="center" vertical="center" wrapText="1"/>
    </xf>
    <xf numFmtId="0" fontId="13" fillId="0" borderId="7" xfId="1" applyFont="1" applyFill="1" applyBorder="1" applyAlignment="1" applyProtection="1">
      <alignment horizontal="center" vertical="center" wrapText="1"/>
    </xf>
    <xf numFmtId="179" fontId="4" fillId="0" borderId="1" xfId="3" applyNumberFormat="1" applyFont="1" applyFill="1" applyBorder="1" applyAlignment="1" applyProtection="1">
      <alignment horizontal="center" vertical="center" wrapText="1"/>
    </xf>
    <xf numFmtId="0" fontId="5" fillId="4" borderId="5" xfId="1" applyFont="1" applyFill="1" applyBorder="1" applyAlignment="1" applyProtection="1">
      <alignment horizontal="center" vertical="center" wrapText="1"/>
    </xf>
    <xf numFmtId="0" fontId="5" fillId="4" borderId="6" xfId="1" applyFont="1" applyFill="1" applyBorder="1" applyAlignment="1" applyProtection="1">
      <alignment horizontal="center" vertical="center" wrapText="1"/>
    </xf>
    <xf numFmtId="0" fontId="5" fillId="4" borderId="7" xfId="1" applyFont="1" applyFill="1" applyBorder="1" applyAlignment="1" applyProtection="1">
      <alignment horizontal="center" vertical="center" wrapText="1"/>
    </xf>
    <xf numFmtId="180" fontId="4" fillId="0" borderId="1" xfId="3" applyNumberFormat="1" applyFont="1" applyBorder="1" applyAlignment="1" applyProtection="1">
      <alignment horizontal="center" vertical="center" wrapText="1"/>
    </xf>
    <xf numFmtId="0" fontId="4" fillId="0" borderId="1" xfId="1" applyFont="1" applyBorder="1" applyAlignment="1" applyProtection="1">
      <alignment horizontal="center" vertical="center" wrapText="1"/>
    </xf>
    <xf numFmtId="179" fontId="4" fillId="0" borderId="2" xfId="3" applyNumberFormat="1" applyFont="1" applyFill="1" applyBorder="1" applyAlignment="1" applyProtection="1">
      <alignment horizontal="center" vertical="center" wrapText="1"/>
      <protection locked="0"/>
    </xf>
    <xf numFmtId="179" fontId="4" fillId="0" borderId="4" xfId="3" applyNumberFormat="1" applyFont="1" applyFill="1" applyBorder="1" applyAlignment="1" applyProtection="1">
      <alignment horizontal="center" vertical="center" wrapText="1"/>
      <protection locked="0"/>
    </xf>
    <xf numFmtId="180" fontId="4" fillId="0" borderId="2" xfId="3" applyNumberFormat="1" applyFont="1" applyFill="1" applyBorder="1" applyAlignment="1" applyProtection="1">
      <alignment horizontal="center" vertical="center" wrapText="1"/>
    </xf>
    <xf numFmtId="180" fontId="4" fillId="0" borderId="4" xfId="3" applyNumberFormat="1" applyFont="1" applyFill="1" applyBorder="1" applyAlignment="1" applyProtection="1">
      <alignment horizontal="center" vertical="center" wrapText="1"/>
    </xf>
    <xf numFmtId="0" fontId="4" fillId="0" borderId="1" xfId="1" applyFont="1" applyFill="1" applyBorder="1" applyAlignment="1" applyProtection="1">
      <alignment horizontal="center" vertical="center" wrapText="1"/>
    </xf>
    <xf numFmtId="181" fontId="4" fillId="0" borderId="2" xfId="1" applyNumberFormat="1" applyFont="1" applyFill="1" applyBorder="1" applyAlignment="1" applyProtection="1">
      <alignment horizontal="center" vertical="center" wrapText="1"/>
    </xf>
    <xf numFmtId="181" fontId="4" fillId="0" borderId="4" xfId="1" applyNumberFormat="1" applyFont="1" applyFill="1" applyBorder="1" applyAlignment="1" applyProtection="1">
      <alignment horizontal="center" vertical="center" wrapText="1"/>
    </xf>
    <xf numFmtId="0" fontId="4" fillId="0" borderId="2" xfId="1" applyFont="1" applyBorder="1" applyAlignment="1" applyProtection="1">
      <alignment horizontal="center" vertical="center" wrapText="1"/>
    </xf>
    <xf numFmtId="0" fontId="4" fillId="0" borderId="3" xfId="1" applyFont="1" applyBorder="1" applyAlignment="1" applyProtection="1">
      <alignment horizontal="center" vertical="center" wrapText="1"/>
    </xf>
    <xf numFmtId="0" fontId="4" fillId="0" borderId="4" xfId="1" applyFont="1" applyBorder="1" applyAlignment="1" applyProtection="1">
      <alignment horizontal="center" vertical="center" wrapText="1"/>
    </xf>
    <xf numFmtId="179" fontId="4" fillId="0" borderId="2" xfId="3" applyNumberFormat="1" applyFont="1" applyBorder="1" applyAlignment="1" applyProtection="1">
      <alignment horizontal="center" vertical="center" wrapText="1"/>
    </xf>
    <xf numFmtId="179" fontId="4" fillId="0" borderId="3" xfId="3" applyNumberFormat="1" applyFont="1" applyBorder="1" applyAlignment="1" applyProtection="1">
      <alignment horizontal="center" vertical="center" wrapText="1"/>
    </xf>
    <xf numFmtId="179" fontId="4" fillId="0" borderId="4" xfId="3" applyNumberFormat="1" applyFont="1" applyBorder="1" applyAlignment="1" applyProtection="1">
      <alignment horizontal="center" vertical="center" wrapText="1"/>
    </xf>
    <xf numFmtId="179" fontId="4" fillId="15" borderId="2" xfId="3" applyNumberFormat="1" applyFont="1" applyFill="1" applyBorder="1" applyAlignment="1" applyProtection="1">
      <alignment horizontal="center" vertical="center" wrapText="1"/>
    </xf>
    <xf numFmtId="179" fontId="4" fillId="15" borderId="4" xfId="3" applyNumberFormat="1" applyFont="1" applyFill="1" applyBorder="1" applyAlignment="1" applyProtection="1">
      <alignment horizontal="center" vertical="center" wrapText="1"/>
    </xf>
    <xf numFmtId="0" fontId="4" fillId="0" borderId="1" xfId="0" applyFont="1" applyFill="1" applyBorder="1" applyAlignment="1" applyProtection="1">
      <alignment horizontal="center" vertical="center" wrapText="1"/>
    </xf>
    <xf numFmtId="0" fontId="18" fillId="13" borderId="1" xfId="0" applyFont="1" applyFill="1" applyBorder="1" applyAlignment="1" applyProtection="1">
      <alignment horizontal="center" vertical="center" wrapText="1"/>
    </xf>
    <xf numFmtId="0" fontId="4" fillId="0" borderId="5" xfId="0" applyFont="1" applyFill="1" applyBorder="1" applyAlignment="1" applyProtection="1">
      <alignment horizontal="center" vertical="center" wrapText="1"/>
    </xf>
    <xf numFmtId="0" fontId="4" fillId="0" borderId="7" xfId="0" applyFont="1" applyFill="1" applyBorder="1" applyAlignment="1" applyProtection="1">
      <alignment horizontal="center" vertical="center" wrapText="1"/>
    </xf>
    <xf numFmtId="0" fontId="14" fillId="0" borderId="1" xfId="1" applyFont="1" applyBorder="1" applyAlignment="1" applyProtection="1">
      <alignment horizontal="center"/>
    </xf>
    <xf numFmtId="0" fontId="1" fillId="0" borderId="1" xfId="1" applyBorder="1" applyAlignment="1" applyProtection="1">
      <alignment horizontal="center"/>
    </xf>
    <xf numFmtId="0" fontId="1" fillId="0" borderId="5" xfId="1" applyBorder="1" applyAlignment="1" applyProtection="1">
      <alignment horizontal="center"/>
    </xf>
    <xf numFmtId="0" fontId="1" fillId="0" borderId="7" xfId="1" applyBorder="1" applyAlignment="1" applyProtection="1">
      <alignment horizontal="center"/>
    </xf>
    <xf numFmtId="0" fontId="4" fillId="0" borderId="2" xfId="1" applyFont="1" applyFill="1" applyBorder="1" applyAlignment="1" applyProtection="1">
      <alignment horizontal="center" vertical="center" wrapText="1"/>
      <protection locked="0"/>
    </xf>
    <xf numFmtId="0" fontId="4" fillId="0" borderId="4" xfId="1" applyFont="1" applyFill="1" applyBorder="1" applyAlignment="1" applyProtection="1">
      <alignment horizontal="center" vertical="center" wrapText="1"/>
      <protection locked="0"/>
    </xf>
    <xf numFmtId="0" fontId="4" fillId="2" borderId="2" xfId="1" applyFont="1" applyFill="1" applyBorder="1" applyAlignment="1" applyProtection="1">
      <alignment horizontal="center" vertical="center" wrapText="1"/>
      <protection locked="0"/>
    </xf>
    <xf numFmtId="0" fontId="4" fillId="2" borderId="3" xfId="1" applyFont="1" applyFill="1" applyBorder="1" applyAlignment="1" applyProtection="1">
      <alignment horizontal="center" vertical="center" wrapText="1"/>
      <protection locked="0"/>
    </xf>
    <xf numFmtId="0" fontId="4" fillId="2" borderId="4" xfId="1" applyFont="1" applyFill="1" applyBorder="1" applyAlignment="1" applyProtection="1">
      <alignment horizontal="center" vertical="center" wrapText="1"/>
      <protection locked="0"/>
    </xf>
    <xf numFmtId="179" fontId="4" fillId="0" borderId="3" xfId="3" applyNumberFormat="1" applyFont="1" applyFill="1" applyBorder="1" applyAlignment="1" applyProtection="1">
      <alignment horizontal="center" vertical="center" wrapText="1"/>
    </xf>
    <xf numFmtId="0" fontId="23" fillId="0" borderId="0" xfId="0" applyFont="1" applyAlignment="1">
      <alignment horizontal="center" vertical="center"/>
    </xf>
    <xf numFmtId="0" fontId="23" fillId="0" borderId="13" xfId="0" applyFont="1" applyBorder="1" applyAlignment="1">
      <alignment horizontal="center" vertical="center"/>
    </xf>
    <xf numFmtId="0" fontId="0" fillId="0" borderId="1" xfId="0" applyBorder="1" applyAlignment="1">
      <alignment horizontal="left" vertical="center"/>
    </xf>
    <xf numFmtId="0" fontId="24" fillId="14" borderId="8" xfId="0" applyFont="1" applyFill="1" applyBorder="1" applyAlignment="1">
      <alignment horizontal="center" vertical="center"/>
    </xf>
    <xf numFmtId="0" fontId="24" fillId="14" borderId="10" xfId="0" applyFont="1" applyFill="1" applyBorder="1" applyAlignment="1">
      <alignment horizontal="center" vertical="center"/>
    </xf>
    <xf numFmtId="3" fontId="20" fillId="0" borderId="1" xfId="0" applyNumberFormat="1" applyFont="1" applyBorder="1" applyAlignment="1" applyProtection="1">
      <alignment horizontal="center" vertical="center"/>
    </xf>
    <xf numFmtId="0" fontId="24" fillId="0" borderId="1" xfId="0" applyFont="1" applyBorder="1" applyAlignment="1" applyProtection="1">
      <alignment horizontal="center" vertical="center" wrapText="1"/>
    </xf>
    <xf numFmtId="3" fontId="25" fillId="2" borderId="1" xfId="0" applyNumberFormat="1" applyFont="1" applyFill="1" applyBorder="1" applyAlignment="1" applyProtection="1">
      <alignment horizontal="center" vertical="center"/>
      <protection locked="0"/>
    </xf>
    <xf numFmtId="3" fontId="20" fillId="0" borderId="2" xfId="0" applyNumberFormat="1" applyFont="1" applyBorder="1" applyAlignment="1" applyProtection="1">
      <alignment horizontal="center" vertical="center"/>
    </xf>
    <xf numFmtId="3" fontId="20" fillId="0" borderId="3" xfId="0" applyNumberFormat="1" applyFont="1" applyBorder="1" applyAlignment="1" applyProtection="1">
      <alignment horizontal="center" vertical="center"/>
    </xf>
    <xf numFmtId="3" fontId="20" fillId="0" borderId="4" xfId="0" applyNumberFormat="1" applyFont="1" applyBorder="1" applyAlignment="1" applyProtection="1">
      <alignment horizontal="center" vertical="center"/>
    </xf>
    <xf numFmtId="43" fontId="20" fillId="0" borderId="1" xfId="4" applyFont="1" applyBorder="1" applyAlignment="1" applyProtection="1">
      <alignment horizontal="right" vertical="center" wrapText="1"/>
    </xf>
    <xf numFmtId="43" fontId="6" fillId="0" borderId="1" xfId="4" applyFont="1" applyBorder="1" applyAlignment="1" applyProtection="1">
      <alignment horizontal="right" vertical="center" wrapText="1"/>
    </xf>
    <xf numFmtId="3" fontId="25" fillId="2" borderId="1" xfId="0" applyNumberFormat="1" applyFont="1" applyFill="1" applyBorder="1" applyAlignment="1" applyProtection="1">
      <alignment horizontal="center" vertical="center" wrapText="1"/>
      <protection locked="0"/>
    </xf>
    <xf numFmtId="0" fontId="0" fillId="0" borderId="1" xfId="0" applyBorder="1" applyAlignment="1" applyProtection="1">
      <alignment horizontal="left" vertical="center"/>
    </xf>
    <xf numFmtId="3" fontId="20" fillId="0" borderId="1" xfId="0" applyNumberFormat="1" applyFont="1" applyBorder="1" applyAlignment="1" applyProtection="1">
      <alignment horizontal="center" vertical="center" wrapText="1"/>
    </xf>
    <xf numFmtId="0" fontId="24" fillId="0" borderId="2" xfId="0" applyFont="1" applyBorder="1" applyAlignment="1" applyProtection="1">
      <alignment horizontal="center" vertical="center" wrapText="1"/>
    </xf>
    <xf numFmtId="0" fontId="24" fillId="0" borderId="3" xfId="0" applyFont="1" applyBorder="1" applyAlignment="1" applyProtection="1">
      <alignment horizontal="center" vertical="center" wrapText="1"/>
    </xf>
    <xf numFmtId="0" fontId="24" fillId="0" borderId="4" xfId="0" applyFont="1" applyBorder="1" applyAlignment="1" applyProtection="1">
      <alignment horizontal="center" vertical="center" wrapText="1"/>
    </xf>
    <xf numFmtId="43" fontId="0" fillId="0" borderId="2" xfId="4" applyFont="1" applyBorder="1" applyAlignment="1" applyProtection="1">
      <alignment horizontal="center" vertical="center"/>
    </xf>
    <xf numFmtId="43" fontId="0" fillId="0" borderId="3" xfId="4" applyFont="1" applyBorder="1" applyAlignment="1" applyProtection="1">
      <alignment horizontal="center" vertical="center"/>
    </xf>
    <xf numFmtId="43" fontId="0" fillId="0" borderId="4" xfId="4" applyFont="1" applyBorder="1" applyAlignment="1" applyProtection="1">
      <alignment horizontal="center" vertical="center"/>
    </xf>
    <xf numFmtId="0" fontId="23" fillId="0" borderId="0" xfId="0" applyFont="1" applyAlignment="1" applyProtection="1">
      <alignment horizontal="center" vertical="center"/>
    </xf>
    <xf numFmtId="0" fontId="23" fillId="0" borderId="14" xfId="0" applyFont="1" applyBorder="1" applyAlignment="1" applyProtection="1">
      <alignment horizontal="center" vertical="center"/>
    </xf>
    <xf numFmtId="43" fontId="0" fillId="0" borderId="1" xfId="4" applyFont="1" applyBorder="1" applyAlignment="1" applyProtection="1">
      <alignment vertical="center"/>
    </xf>
    <xf numFmtId="0" fontId="26" fillId="2" borderId="1" xfId="0" applyFont="1" applyFill="1" applyBorder="1" applyAlignment="1" applyProtection="1">
      <alignment horizontal="center" vertical="center" wrapText="1"/>
      <protection locked="0"/>
    </xf>
    <xf numFmtId="3" fontId="25" fillId="0" borderId="1" xfId="0" applyNumberFormat="1" applyFont="1" applyBorder="1" applyAlignment="1" applyProtection="1">
      <alignment horizontal="center" vertical="center" wrapText="1"/>
    </xf>
  </cellXfs>
  <cellStyles count="6">
    <cellStyle name="常规" xfId="0" builtinId="0"/>
    <cellStyle name="常规 2" xfId="1"/>
    <cellStyle name="常规 2 2" xfId="2"/>
    <cellStyle name="千位分隔" xfId="4" builtinId="3"/>
    <cellStyle name="千位分隔 2" xfId="3"/>
    <cellStyle name="千位分隔[0] 2"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180975</xdr:colOff>
      <xdr:row>0</xdr:row>
      <xdr:rowOff>84287</xdr:rowOff>
    </xdr:from>
    <xdr:to>
      <xdr:col>23</xdr:col>
      <xdr:colOff>236029</xdr:colOff>
      <xdr:row>39</xdr:row>
      <xdr:rowOff>180077</xdr:rowOff>
    </xdr:to>
    <xdr:pic>
      <xdr:nvPicPr>
        <xdr:cNvPr id="3" name="图片 2"/>
        <xdr:cNvPicPr>
          <a:picLocks noChangeAspect="1"/>
        </xdr:cNvPicPr>
      </xdr:nvPicPr>
      <xdr:blipFill>
        <a:blip xmlns:r="http://schemas.openxmlformats.org/officeDocument/2006/relationships" r:embed="rId1" cstate="print"/>
        <a:stretch>
          <a:fillRect/>
        </a:stretch>
      </xdr:blipFill>
      <xdr:spPr>
        <a:xfrm>
          <a:off x="180975" y="84287"/>
          <a:ext cx="15828454" cy="6782340"/>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4.bin"/><Relationship Id="rId4" Type="http://schemas.openxmlformats.org/officeDocument/2006/relationships/image" Target="../media/image1.png"/></Relationships>
</file>

<file path=xl/worksheets/sheet1.xml><?xml version="1.0" encoding="utf-8"?>
<worksheet xmlns="http://schemas.openxmlformats.org/spreadsheetml/2006/main" xmlns:r="http://schemas.openxmlformats.org/officeDocument/2006/relationships">
  <sheetPr codeName="Sheet1"/>
  <dimension ref="A1:U28"/>
  <sheetViews>
    <sheetView tabSelected="1" workbookViewId="0">
      <pane xSplit="1" ySplit="2" topLeftCell="B3" activePane="bottomRight" state="frozen"/>
      <selection activeCell="D15" sqref="D15:D25"/>
      <selection pane="topRight" activeCell="D15" sqref="D15:D25"/>
      <selection pane="bottomLeft" activeCell="D15" sqref="D15:D25"/>
      <selection pane="bottomRight" activeCell="K3" sqref="K3:K14"/>
    </sheetView>
  </sheetViews>
  <sheetFormatPr defaultColWidth="9" defaultRowHeight="15.6"/>
  <cols>
    <col min="1" max="1" width="9" style="39"/>
    <col min="2" max="2" width="6.33203125" style="39" customWidth="1"/>
    <col min="3" max="3" width="7.88671875" style="39" customWidth="1"/>
    <col min="4" max="6" width="9" style="39"/>
    <col min="7" max="7" width="5.6640625" style="39" customWidth="1"/>
    <col min="8" max="8" width="6.88671875" style="39" customWidth="1"/>
    <col min="9" max="9" width="9" style="39"/>
    <col min="10" max="10" width="7" style="39" customWidth="1"/>
    <col min="11" max="13" width="9" style="39"/>
    <col min="14" max="14" width="32.6640625" style="39" customWidth="1"/>
    <col min="15" max="15" width="4.21875" style="39" customWidth="1"/>
    <col min="16" max="16" width="4.77734375" style="39" customWidth="1"/>
    <col min="17" max="17" width="17.77734375" style="39" customWidth="1"/>
    <col min="18" max="20" width="11.88671875" style="39" customWidth="1"/>
    <col min="21" max="21" width="18.6640625" style="39" bestFit="1" customWidth="1"/>
    <col min="22" max="16384" width="9" style="39"/>
  </cols>
  <sheetData>
    <row r="1" spans="1:21" ht="16.5" customHeight="1">
      <c r="A1" s="128" t="s">
        <v>0</v>
      </c>
      <c r="B1" s="129" t="s">
        <v>22</v>
      </c>
      <c r="C1" s="129"/>
      <c r="D1" s="129"/>
      <c r="E1" s="129"/>
      <c r="F1" s="129"/>
      <c r="G1" s="130" t="s">
        <v>6</v>
      </c>
      <c r="H1" s="131" t="s">
        <v>25</v>
      </c>
      <c r="I1" s="131"/>
      <c r="J1" s="131"/>
      <c r="K1" s="131"/>
      <c r="L1" s="81" t="s">
        <v>178</v>
      </c>
      <c r="M1" s="37" t="s">
        <v>179</v>
      </c>
      <c r="N1" s="145" t="s">
        <v>42</v>
      </c>
      <c r="P1" s="147" t="s">
        <v>120</v>
      </c>
      <c r="Q1" s="147"/>
      <c r="R1" s="38" t="s">
        <v>119</v>
      </c>
      <c r="S1" s="81" t="s">
        <v>178</v>
      </c>
      <c r="T1" s="37" t="s">
        <v>179</v>
      </c>
      <c r="U1" s="142" t="s">
        <v>130</v>
      </c>
    </row>
    <row r="2" spans="1:21" ht="46.8">
      <c r="A2" s="128"/>
      <c r="B2" s="1" t="s">
        <v>1</v>
      </c>
      <c r="C2" s="1" t="s">
        <v>2</v>
      </c>
      <c r="D2" s="1" t="s">
        <v>3</v>
      </c>
      <c r="E2" s="1" t="s">
        <v>4</v>
      </c>
      <c r="F2" s="1" t="s">
        <v>24</v>
      </c>
      <c r="G2" s="130"/>
      <c r="H2" s="28" t="s">
        <v>5</v>
      </c>
      <c r="I2" s="28" t="s">
        <v>27</v>
      </c>
      <c r="J2" s="5" t="s">
        <v>7</v>
      </c>
      <c r="K2" s="5" t="s">
        <v>8</v>
      </c>
      <c r="L2" s="5" t="s">
        <v>123</v>
      </c>
      <c r="M2" s="5" t="s">
        <v>123</v>
      </c>
      <c r="N2" s="145"/>
      <c r="P2" s="147"/>
      <c r="Q2" s="147"/>
      <c r="R2" s="1" t="s">
        <v>24</v>
      </c>
      <c r="S2" s="5" t="s">
        <v>123</v>
      </c>
      <c r="T2" s="5" t="s">
        <v>123</v>
      </c>
      <c r="U2" s="142"/>
    </row>
    <row r="3" spans="1:21" ht="16.5" customHeight="1">
      <c r="A3" s="11" t="s">
        <v>16</v>
      </c>
      <c r="B3" s="11">
        <v>900</v>
      </c>
      <c r="C3" s="131">
        <v>3000</v>
      </c>
      <c r="D3" s="133">
        <v>1</v>
      </c>
      <c r="E3" s="11"/>
      <c r="F3" s="131">
        <f>IF(D3&gt;=1,SUMIF(G3:G14,"√",B3:B14)+(D3-1)*C3,0)</f>
        <v>0</v>
      </c>
      <c r="G3" s="125"/>
      <c r="H3" s="6">
        <v>400</v>
      </c>
      <c r="I3" s="141">
        <v>1</v>
      </c>
      <c r="J3" s="131">
        <v>1000</v>
      </c>
      <c r="K3" s="140">
        <v>1</v>
      </c>
      <c r="L3" s="131">
        <f>IF(AND(I3&gt;=1,K3&gt;=1),SUMIF(G3:G14,"√",H3:H14)+(I3-1)*J3,0)</f>
        <v>0</v>
      </c>
      <c r="M3" s="131">
        <f>IF(AND(I3&gt;=1,K3&gt;=1),SUMIF(G3:G14,"√",H3:H14)+(I3-1)*J3,0)</f>
        <v>0</v>
      </c>
      <c r="N3" s="146" t="s">
        <v>107</v>
      </c>
      <c r="P3" s="154" t="s">
        <v>127</v>
      </c>
      <c r="Q3" s="56" t="s">
        <v>114</v>
      </c>
      <c r="R3" s="40">
        <f>F3</f>
        <v>0</v>
      </c>
      <c r="S3" s="40">
        <f>L3</f>
        <v>0</v>
      </c>
      <c r="T3" s="40">
        <f>M3</f>
        <v>0</v>
      </c>
      <c r="U3" s="32"/>
    </row>
    <row r="4" spans="1:21">
      <c r="A4" s="11" t="s">
        <v>17</v>
      </c>
      <c r="B4" s="11">
        <v>900</v>
      </c>
      <c r="C4" s="131"/>
      <c r="D4" s="133"/>
      <c r="E4" s="11"/>
      <c r="F4" s="131"/>
      <c r="G4" s="125"/>
      <c r="H4" s="6">
        <v>400</v>
      </c>
      <c r="I4" s="141"/>
      <c r="J4" s="131"/>
      <c r="K4" s="140"/>
      <c r="L4" s="131"/>
      <c r="M4" s="131"/>
      <c r="N4" s="146"/>
      <c r="P4" s="155"/>
      <c r="Q4" s="63" t="s">
        <v>115</v>
      </c>
      <c r="R4" s="40">
        <f>E15</f>
        <v>0</v>
      </c>
      <c r="S4" s="40"/>
      <c r="T4" s="40"/>
      <c r="U4" s="32" t="s">
        <v>136</v>
      </c>
    </row>
    <row r="5" spans="1:21">
      <c r="A5" s="11" t="s">
        <v>15</v>
      </c>
      <c r="B5" s="11">
        <v>900</v>
      </c>
      <c r="C5" s="131"/>
      <c r="D5" s="133"/>
      <c r="E5" s="11"/>
      <c r="F5" s="131"/>
      <c r="G5" s="125"/>
      <c r="H5" s="6">
        <v>400</v>
      </c>
      <c r="I5" s="141"/>
      <c r="J5" s="131"/>
      <c r="K5" s="140"/>
      <c r="L5" s="131"/>
      <c r="M5" s="131"/>
      <c r="N5" s="146"/>
      <c r="P5" s="155"/>
      <c r="Q5" s="63" t="s">
        <v>173</v>
      </c>
      <c r="R5" s="40"/>
      <c r="S5" s="40">
        <f>L19</f>
        <v>0</v>
      </c>
      <c r="T5" s="40">
        <f>M19</f>
        <v>0</v>
      </c>
      <c r="U5" s="32" t="s">
        <v>174</v>
      </c>
    </row>
    <row r="6" spans="1:21">
      <c r="A6" s="11" t="s">
        <v>29</v>
      </c>
      <c r="B6" s="11">
        <v>800</v>
      </c>
      <c r="C6" s="131"/>
      <c r="D6" s="133"/>
      <c r="E6" s="11"/>
      <c r="F6" s="131"/>
      <c r="G6" s="125"/>
      <c r="H6" s="6">
        <v>300</v>
      </c>
      <c r="I6" s="141"/>
      <c r="J6" s="131"/>
      <c r="K6" s="140"/>
      <c r="L6" s="131"/>
      <c r="M6" s="131"/>
      <c r="N6" s="146"/>
      <c r="P6" s="155"/>
      <c r="Q6" s="63" t="s">
        <v>176</v>
      </c>
      <c r="R6" s="40"/>
      <c r="S6" s="40"/>
      <c r="T6" s="83">
        <f>M16</f>
        <v>0</v>
      </c>
      <c r="U6" s="32" t="s">
        <v>132</v>
      </c>
    </row>
    <row r="7" spans="1:21">
      <c r="A7" s="11" t="s">
        <v>30</v>
      </c>
      <c r="B7" s="11">
        <v>700</v>
      </c>
      <c r="C7" s="131"/>
      <c r="D7" s="133"/>
      <c r="E7" s="11"/>
      <c r="F7" s="131"/>
      <c r="G7" s="2"/>
      <c r="H7" s="6">
        <v>300</v>
      </c>
      <c r="I7" s="141"/>
      <c r="J7" s="131"/>
      <c r="K7" s="140"/>
      <c r="L7" s="131"/>
      <c r="M7" s="131"/>
      <c r="N7" s="146"/>
      <c r="P7" s="155"/>
      <c r="Q7" s="63" t="s">
        <v>177</v>
      </c>
      <c r="R7" s="40"/>
      <c r="S7" s="40"/>
      <c r="T7" s="83">
        <f>M20</f>
        <v>0</v>
      </c>
      <c r="U7" s="32" t="s">
        <v>131</v>
      </c>
    </row>
    <row r="8" spans="1:21" ht="49.5" customHeight="1">
      <c r="A8" s="11" t="s">
        <v>31</v>
      </c>
      <c r="B8" s="11">
        <v>500</v>
      </c>
      <c r="C8" s="131"/>
      <c r="D8" s="133"/>
      <c r="E8" s="11"/>
      <c r="F8" s="131"/>
      <c r="G8" s="2"/>
      <c r="H8" s="6">
        <v>200</v>
      </c>
      <c r="I8" s="141"/>
      <c r="J8" s="131"/>
      <c r="K8" s="140"/>
      <c r="L8" s="131"/>
      <c r="M8" s="131"/>
      <c r="N8" s="146"/>
      <c r="P8" s="156"/>
      <c r="Q8" s="35" t="s">
        <v>116</v>
      </c>
      <c r="R8" s="41">
        <f>SUM(R3:R7)</f>
        <v>0</v>
      </c>
      <c r="S8" s="41">
        <f>SUM(S3:S7)</f>
        <v>0</v>
      </c>
      <c r="T8" s="41">
        <f>SUM(T3:T7)</f>
        <v>0</v>
      </c>
      <c r="U8" s="32"/>
    </row>
    <row r="9" spans="1:21" ht="50.4">
      <c r="A9" s="11" t="s">
        <v>32</v>
      </c>
      <c r="B9" s="11">
        <v>800</v>
      </c>
      <c r="C9" s="131"/>
      <c r="D9" s="133"/>
      <c r="E9" s="11"/>
      <c r="F9" s="131"/>
      <c r="G9" s="2"/>
      <c r="H9" s="6">
        <v>300</v>
      </c>
      <c r="I9" s="141"/>
      <c r="J9" s="131"/>
      <c r="K9" s="140"/>
      <c r="L9" s="131"/>
      <c r="M9" s="131"/>
      <c r="N9" s="146"/>
      <c r="P9" s="149" t="s">
        <v>138</v>
      </c>
      <c r="Q9" s="63" t="s">
        <v>139</v>
      </c>
      <c r="R9" s="40">
        <f>R4</f>
        <v>0</v>
      </c>
      <c r="S9" s="40">
        <f>S3*0.3</f>
        <v>0</v>
      </c>
      <c r="T9" s="40">
        <f>T3*0.5</f>
        <v>0</v>
      </c>
      <c r="U9" s="64" t="s">
        <v>137</v>
      </c>
    </row>
    <row r="10" spans="1:21">
      <c r="A10" s="11" t="s">
        <v>33</v>
      </c>
      <c r="B10" s="11">
        <v>1500</v>
      </c>
      <c r="C10" s="131"/>
      <c r="D10" s="133"/>
      <c r="E10" s="11"/>
      <c r="F10" s="131"/>
      <c r="G10" s="2"/>
      <c r="H10" s="6">
        <v>600</v>
      </c>
      <c r="I10" s="141"/>
      <c r="J10" s="131"/>
      <c r="K10" s="140"/>
      <c r="L10" s="131"/>
      <c r="M10" s="131"/>
      <c r="N10" s="146"/>
      <c r="P10" s="149"/>
      <c r="Q10" s="63" t="s">
        <v>135</v>
      </c>
      <c r="R10" s="40"/>
      <c r="S10" s="40"/>
      <c r="T10" s="83">
        <f>I20*T3*0.1</f>
        <v>0</v>
      </c>
      <c r="U10" s="32"/>
    </row>
    <row r="11" spans="1:21">
      <c r="A11" s="115"/>
      <c r="B11" s="115"/>
      <c r="C11" s="110"/>
      <c r="D11" s="42"/>
      <c r="E11" s="115"/>
      <c r="F11" s="131"/>
      <c r="G11" s="11"/>
      <c r="H11" s="6"/>
      <c r="I11" s="141"/>
      <c r="J11" s="131"/>
      <c r="K11" s="140"/>
      <c r="L11" s="131"/>
      <c r="M11" s="131"/>
      <c r="N11" s="43"/>
      <c r="P11" s="148" t="s">
        <v>128</v>
      </c>
      <c r="Q11" s="63" t="s">
        <v>124</v>
      </c>
      <c r="R11" s="82"/>
      <c r="S11" s="82"/>
      <c r="T11" s="82"/>
      <c r="U11" s="32"/>
    </row>
    <row r="12" spans="1:21">
      <c r="A12" s="115"/>
      <c r="B12" s="115"/>
      <c r="C12" s="110"/>
      <c r="D12" s="42"/>
      <c r="E12" s="115"/>
      <c r="F12" s="131"/>
      <c r="G12" s="11"/>
      <c r="H12" s="6"/>
      <c r="I12" s="141"/>
      <c r="J12" s="131"/>
      <c r="K12" s="140"/>
      <c r="L12" s="131"/>
      <c r="M12" s="131"/>
      <c r="N12" s="43"/>
      <c r="P12" s="148"/>
      <c r="Q12" s="63" t="s">
        <v>125</v>
      </c>
      <c r="R12" s="82"/>
      <c r="S12" s="82"/>
      <c r="T12" s="82"/>
      <c r="U12" s="32"/>
    </row>
    <row r="13" spans="1:21">
      <c r="A13" s="115"/>
      <c r="B13" s="115"/>
      <c r="C13" s="110"/>
      <c r="D13" s="42"/>
      <c r="E13" s="115"/>
      <c r="F13" s="131"/>
      <c r="G13" s="11"/>
      <c r="H13" s="6"/>
      <c r="I13" s="141"/>
      <c r="J13" s="131"/>
      <c r="K13" s="140"/>
      <c r="L13" s="131"/>
      <c r="M13" s="131"/>
      <c r="N13" s="43"/>
      <c r="P13" s="148"/>
      <c r="Q13" s="63" t="s">
        <v>126</v>
      </c>
      <c r="R13" s="82"/>
      <c r="S13" s="82"/>
      <c r="T13" s="82"/>
      <c r="U13" s="32"/>
    </row>
    <row r="14" spans="1:21" ht="16.5" customHeight="1">
      <c r="A14" s="115"/>
      <c r="B14" s="115"/>
      <c r="C14" s="110"/>
      <c r="D14" s="42"/>
      <c r="E14" s="115"/>
      <c r="F14" s="131"/>
      <c r="G14" s="11"/>
      <c r="H14" s="6"/>
      <c r="I14" s="141"/>
      <c r="J14" s="131"/>
      <c r="K14" s="140"/>
      <c r="L14" s="131"/>
      <c r="M14" s="131"/>
      <c r="N14" s="43"/>
      <c r="P14" s="148"/>
      <c r="Q14" s="63" t="s">
        <v>134</v>
      </c>
      <c r="R14" s="82"/>
      <c r="S14" s="82"/>
      <c r="T14" s="82"/>
      <c r="U14" s="32"/>
    </row>
    <row r="15" spans="1:21">
      <c r="A15" s="134" t="s">
        <v>23</v>
      </c>
      <c r="B15" s="135"/>
      <c r="C15" s="135"/>
      <c r="D15" s="136"/>
      <c r="E15" s="3">
        <f>F3*0.1</f>
        <v>0</v>
      </c>
      <c r="F15" s="38"/>
      <c r="G15" s="11"/>
      <c r="H15" s="11"/>
      <c r="I15" s="11"/>
      <c r="J15" s="43"/>
      <c r="K15" s="43"/>
      <c r="L15" s="43"/>
      <c r="M15" s="43"/>
      <c r="N15" s="43"/>
      <c r="P15" s="148"/>
      <c r="Q15" s="143" t="s">
        <v>129</v>
      </c>
      <c r="R15" s="143"/>
      <c r="S15" s="143"/>
      <c r="T15" s="143"/>
      <c r="U15" s="143"/>
    </row>
    <row r="16" spans="1:21" ht="39.6">
      <c r="A16" s="137" t="s">
        <v>21</v>
      </c>
      <c r="B16" s="138"/>
      <c r="C16" s="138"/>
      <c r="D16" s="138"/>
      <c r="E16" s="138"/>
      <c r="F16" s="138"/>
      <c r="G16" s="138"/>
      <c r="H16" s="138"/>
      <c r="I16" s="138"/>
      <c r="J16" s="138"/>
      <c r="K16" s="138"/>
      <c r="L16" s="139"/>
      <c r="M16" s="43">
        <f>IF(K3&gt;=2,(K3-1)*0.2*M3,0)</f>
        <v>0</v>
      </c>
      <c r="N16" s="65" t="s">
        <v>79</v>
      </c>
      <c r="P16" s="144" t="s">
        <v>133</v>
      </c>
      <c r="Q16" s="144"/>
      <c r="R16" s="44">
        <f>R8+SUM(R11:R14)</f>
        <v>0</v>
      </c>
      <c r="S16" s="44">
        <f t="shared" ref="S16:T16" si="0">S8+SUM(S11:S14)</f>
        <v>0</v>
      </c>
      <c r="T16" s="44">
        <f t="shared" si="0"/>
        <v>0</v>
      </c>
      <c r="U16" s="44"/>
    </row>
    <row r="17" spans="1:14">
      <c r="A17" s="43"/>
      <c r="B17" s="43"/>
      <c r="C17" s="43"/>
      <c r="D17" s="43"/>
      <c r="E17" s="43"/>
      <c r="F17" s="43"/>
      <c r="G17" s="43"/>
      <c r="H17" s="43"/>
      <c r="I17" s="43"/>
      <c r="J17" s="43"/>
      <c r="K17" s="43"/>
      <c r="L17" s="43"/>
      <c r="M17" s="43"/>
      <c r="N17" s="66"/>
    </row>
    <row r="18" spans="1:14">
      <c r="A18" s="152" t="s">
        <v>26</v>
      </c>
      <c r="B18" s="152"/>
      <c r="C18" s="152"/>
      <c r="D18" s="152"/>
      <c r="E18" s="152"/>
      <c r="F18" s="45">
        <f>F3+E15</f>
        <v>0</v>
      </c>
      <c r="G18" s="45"/>
      <c r="H18" s="45"/>
      <c r="I18" s="45"/>
      <c r="J18" s="45"/>
      <c r="K18" s="45"/>
      <c r="L18" s="45">
        <f>L3</f>
        <v>0</v>
      </c>
      <c r="M18" s="45">
        <f>M3+M16</f>
        <v>0</v>
      </c>
      <c r="N18" s="66"/>
    </row>
    <row r="19" spans="1:14">
      <c r="A19" s="132" t="s">
        <v>117</v>
      </c>
      <c r="B19" s="132"/>
      <c r="C19" s="132"/>
      <c r="D19" s="132"/>
      <c r="E19" s="132"/>
      <c r="F19" s="43">
        <f>E15</f>
        <v>0</v>
      </c>
      <c r="G19" s="43"/>
      <c r="H19" s="43"/>
      <c r="I19" s="43"/>
      <c r="J19" s="43"/>
      <c r="K19" s="43"/>
      <c r="L19" s="43">
        <f>IF(K3&gt;=2,L3*0.3*(K3-1),0)</f>
        <v>0</v>
      </c>
      <c r="M19" s="43">
        <f>IF(K3&gt;=2,L3*0.3*(K3-1),0)</f>
        <v>0</v>
      </c>
      <c r="N19" s="66"/>
    </row>
    <row r="20" spans="1:14" ht="51" customHeight="1">
      <c r="A20" s="157" t="s">
        <v>28</v>
      </c>
      <c r="B20" s="158"/>
      <c r="C20" s="158"/>
      <c r="D20" s="158"/>
      <c r="E20" s="158"/>
      <c r="F20" s="43"/>
      <c r="G20" s="42"/>
      <c r="H20" s="43"/>
      <c r="I20" s="42"/>
      <c r="J20" s="43"/>
      <c r="K20" s="43"/>
      <c r="L20" s="43"/>
      <c r="M20" s="43">
        <f>M3*I20*0.1*K3</f>
        <v>0</v>
      </c>
      <c r="N20" s="65" t="s">
        <v>112</v>
      </c>
    </row>
    <row r="24" spans="1:14" ht="20.399999999999999">
      <c r="A24" s="153" t="s">
        <v>140</v>
      </c>
      <c r="B24" s="153"/>
      <c r="C24" s="153"/>
      <c r="D24" s="153"/>
      <c r="E24" s="153"/>
      <c r="F24" s="153"/>
      <c r="G24" s="153"/>
      <c r="H24" s="153"/>
      <c r="I24" s="153"/>
      <c r="J24" s="153"/>
    </row>
    <row r="25" spans="1:14" ht="31.2">
      <c r="A25" s="70" t="s">
        <v>141</v>
      </c>
      <c r="B25" s="70" t="s">
        <v>142</v>
      </c>
      <c r="C25" s="70" t="s">
        <v>143</v>
      </c>
      <c r="D25" s="70" t="s">
        <v>144</v>
      </c>
      <c r="E25" s="70" t="s">
        <v>145</v>
      </c>
      <c r="F25" s="70"/>
      <c r="G25" s="70"/>
      <c r="H25" s="70"/>
      <c r="I25" s="70" t="s">
        <v>146</v>
      </c>
      <c r="J25" s="70" t="s">
        <v>147</v>
      </c>
    </row>
    <row r="26" spans="1:14" ht="48.75" customHeight="1">
      <c r="A26" s="6" t="s">
        <v>148</v>
      </c>
      <c r="B26" s="13">
        <v>1800</v>
      </c>
      <c r="C26" s="57"/>
      <c r="D26" s="117">
        <v>100</v>
      </c>
      <c r="E26" s="120">
        <v>0</v>
      </c>
      <c r="F26" s="71"/>
      <c r="G26" s="71"/>
      <c r="H26" s="71"/>
      <c r="I26" s="71">
        <f>SUMIF(C26,"√",B26)</f>
        <v>0</v>
      </c>
      <c r="J26" s="150" t="s">
        <v>149</v>
      </c>
      <c r="K26" s="151"/>
      <c r="L26" s="151"/>
    </row>
    <row r="27" spans="1:14" ht="45">
      <c r="A27" s="6" t="s">
        <v>150</v>
      </c>
      <c r="B27" s="13">
        <v>360</v>
      </c>
      <c r="C27" s="57"/>
      <c r="D27" s="72"/>
      <c r="E27" s="13">
        <v>360</v>
      </c>
      <c r="F27" s="71"/>
      <c r="G27" s="71"/>
      <c r="H27" s="71"/>
      <c r="I27" s="71">
        <f>IF(D27&gt;=1,SUMIF(C27,"√",B27)+(D27-1)*E27,0)</f>
        <v>0</v>
      </c>
      <c r="J27" s="6" t="s">
        <v>151</v>
      </c>
    </row>
    <row r="28" spans="1:14" ht="45">
      <c r="A28" s="6" t="s">
        <v>152</v>
      </c>
      <c r="B28" s="13">
        <v>2000</v>
      </c>
      <c r="C28" s="57"/>
      <c r="D28" s="72"/>
      <c r="E28" s="120">
        <v>0</v>
      </c>
      <c r="F28" s="71"/>
      <c r="G28" s="71"/>
      <c r="H28" s="71"/>
      <c r="I28" s="71">
        <f>SUMIF(C28,"√",B28)</f>
        <v>0</v>
      </c>
      <c r="J28" s="6" t="s">
        <v>153</v>
      </c>
    </row>
  </sheetData>
  <sheetProtection sheet="1" objects="1" scenarios="1"/>
  <mergeCells count="28">
    <mergeCell ref="J26:L26"/>
    <mergeCell ref="M3:M14"/>
    <mergeCell ref="A18:E18"/>
    <mergeCell ref="A24:J24"/>
    <mergeCell ref="P3:P8"/>
    <mergeCell ref="A20:E20"/>
    <mergeCell ref="U1:U2"/>
    <mergeCell ref="Q15:U15"/>
    <mergeCell ref="P16:Q16"/>
    <mergeCell ref="N1:N2"/>
    <mergeCell ref="N3:N10"/>
    <mergeCell ref="P1:Q2"/>
    <mergeCell ref="P11:P15"/>
    <mergeCell ref="P9:P10"/>
    <mergeCell ref="A1:A2"/>
    <mergeCell ref="B1:F1"/>
    <mergeCell ref="G1:G2"/>
    <mergeCell ref="H1:K1"/>
    <mergeCell ref="A19:E19"/>
    <mergeCell ref="C3:C10"/>
    <mergeCell ref="D3:D10"/>
    <mergeCell ref="A15:D15"/>
    <mergeCell ref="A16:L16"/>
    <mergeCell ref="J3:J14"/>
    <mergeCell ref="K3:K14"/>
    <mergeCell ref="L3:L14"/>
    <mergeCell ref="F3:F14"/>
    <mergeCell ref="I3:I14"/>
  </mergeCells>
  <phoneticPr fontId="3" type="noConversion"/>
  <dataValidations count="1">
    <dataValidation type="list" allowBlank="1" showInputMessage="1" showErrorMessage="1" sqref="H15:I15 G3:G15 C26:C28 G20">
      <formula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sheetPr codeName="Sheet2"/>
  <dimension ref="A1:U30"/>
  <sheetViews>
    <sheetView workbookViewId="0">
      <pane xSplit="1" ySplit="2" topLeftCell="B12" activePane="bottomRight" state="frozen"/>
      <selection activeCell="D15" sqref="D15:D25"/>
      <selection pane="topRight" activeCell="D15" sqref="D15:D25"/>
      <selection pane="bottomLeft" activeCell="D15" sqref="D15:D25"/>
      <selection pane="bottomRight" activeCell="F3" sqref="F3:F14 E15"/>
    </sheetView>
  </sheetViews>
  <sheetFormatPr defaultColWidth="9" defaultRowHeight="15.6"/>
  <cols>
    <col min="1" max="1" width="9" style="39"/>
    <col min="2" max="2" width="6.88671875" style="39" customWidth="1"/>
    <col min="3" max="3" width="7.33203125" style="39" customWidth="1"/>
    <col min="4" max="4" width="6.109375" style="39" customWidth="1"/>
    <col min="5" max="5" width="9" style="39" customWidth="1"/>
    <col min="6" max="6" width="9" style="39"/>
    <col min="7" max="7" width="5.33203125" style="39" customWidth="1"/>
    <col min="8" max="8" width="8" style="39" customWidth="1"/>
    <col min="9" max="9" width="7.88671875" style="39" customWidth="1"/>
    <col min="10" max="13" width="8.6640625" style="39" customWidth="1"/>
    <col min="14" max="14" width="22.88671875" style="39" customWidth="1"/>
    <col min="15" max="15" width="17.44140625" style="39" customWidth="1"/>
    <col min="16" max="16" width="4.77734375" style="39" customWidth="1"/>
    <col min="17" max="17" width="16.44140625" style="39" customWidth="1"/>
    <col min="18" max="18" width="9.33203125" style="39" customWidth="1"/>
    <col min="19" max="19" width="9.44140625" style="39" customWidth="1"/>
    <col min="20" max="20" width="12.33203125" style="39" customWidth="1"/>
    <col min="21" max="21" width="18.6640625" style="39" bestFit="1" customWidth="1"/>
    <col min="22" max="16384" width="9" style="39"/>
  </cols>
  <sheetData>
    <row r="1" spans="1:21" ht="16.5" customHeight="1">
      <c r="A1" s="128" t="s">
        <v>0</v>
      </c>
      <c r="B1" s="129" t="s">
        <v>118</v>
      </c>
      <c r="C1" s="129"/>
      <c r="D1" s="129"/>
      <c r="E1" s="129"/>
      <c r="F1" s="129"/>
      <c r="G1" s="130" t="s">
        <v>6</v>
      </c>
      <c r="H1" s="131" t="s">
        <v>25</v>
      </c>
      <c r="I1" s="131"/>
      <c r="J1" s="131"/>
      <c r="K1" s="131"/>
      <c r="L1" s="81" t="s">
        <v>178</v>
      </c>
      <c r="M1" s="37" t="s">
        <v>179</v>
      </c>
      <c r="N1" s="145" t="s">
        <v>42</v>
      </c>
      <c r="O1" s="46"/>
      <c r="P1" s="147" t="s">
        <v>120</v>
      </c>
      <c r="Q1" s="147"/>
      <c r="R1" s="38" t="s">
        <v>119</v>
      </c>
      <c r="S1" s="81" t="s">
        <v>178</v>
      </c>
      <c r="T1" s="37" t="s">
        <v>179</v>
      </c>
      <c r="U1" s="142" t="s">
        <v>130</v>
      </c>
    </row>
    <row r="2" spans="1:21" ht="77.25" customHeight="1">
      <c r="A2" s="128"/>
      <c r="B2" s="1" t="s">
        <v>1</v>
      </c>
      <c r="C2" s="1" t="s">
        <v>2</v>
      </c>
      <c r="D2" s="1" t="s">
        <v>3</v>
      </c>
      <c r="E2" s="1"/>
      <c r="F2" s="1" t="s">
        <v>24</v>
      </c>
      <c r="G2" s="130"/>
      <c r="H2" s="28" t="s">
        <v>5</v>
      </c>
      <c r="I2" s="28" t="s">
        <v>27</v>
      </c>
      <c r="J2" s="5" t="s">
        <v>7</v>
      </c>
      <c r="K2" s="5" t="s">
        <v>8</v>
      </c>
      <c r="L2" s="5" t="s">
        <v>123</v>
      </c>
      <c r="M2" s="5" t="s">
        <v>123</v>
      </c>
      <c r="N2" s="145"/>
      <c r="O2" s="46"/>
      <c r="P2" s="147"/>
      <c r="Q2" s="147"/>
      <c r="R2" s="1" t="s">
        <v>24</v>
      </c>
      <c r="S2" s="5" t="s">
        <v>123</v>
      </c>
      <c r="T2" s="5" t="s">
        <v>123</v>
      </c>
      <c r="U2" s="142"/>
    </row>
    <row r="3" spans="1:21" ht="16.5" customHeight="1">
      <c r="A3" s="11" t="s">
        <v>9</v>
      </c>
      <c r="B3" s="11">
        <v>6200</v>
      </c>
      <c r="C3" s="141">
        <v>2600</v>
      </c>
      <c r="D3" s="169">
        <f>I3</f>
        <v>1</v>
      </c>
      <c r="E3" s="11"/>
      <c r="F3" s="131">
        <f>IF(AND(D3&gt;=1),SUMIF(G3:G14,"√",B3:B14)+(D3-1)*C3,0)</f>
        <v>0</v>
      </c>
      <c r="G3" s="2"/>
      <c r="H3" s="6">
        <v>2400</v>
      </c>
      <c r="I3" s="141">
        <v>1</v>
      </c>
      <c r="J3" s="131">
        <v>1000</v>
      </c>
      <c r="K3" s="140">
        <v>1</v>
      </c>
      <c r="L3" s="131">
        <f>IF(AND(I3&gt;=1,K3&gt;=1),SUMIF(G3:G14,"√",H3:H14)+(I3-1)*J3,0)</f>
        <v>0</v>
      </c>
      <c r="M3" s="131">
        <f>IF(AND(I3&gt;=1,K3&gt;=1),SUMIF(G3:G14,"√",H3:H14)+(I3-1)*J3,0)</f>
        <v>0</v>
      </c>
      <c r="N3" s="43" t="s">
        <v>44</v>
      </c>
      <c r="O3" s="46"/>
      <c r="P3" s="154" t="s">
        <v>127</v>
      </c>
      <c r="Q3" s="56" t="s">
        <v>114</v>
      </c>
      <c r="R3" s="40">
        <f>F3</f>
        <v>0</v>
      </c>
      <c r="S3" s="40">
        <f>L3</f>
        <v>0</v>
      </c>
      <c r="T3" s="40">
        <f>M3</f>
        <v>0</v>
      </c>
      <c r="U3" s="32"/>
    </row>
    <row r="4" spans="1:21" ht="30">
      <c r="A4" s="11" t="s">
        <v>10</v>
      </c>
      <c r="B4" s="11">
        <v>3300</v>
      </c>
      <c r="C4" s="141"/>
      <c r="D4" s="170"/>
      <c r="E4" s="11"/>
      <c r="F4" s="131"/>
      <c r="G4" s="2"/>
      <c r="H4" s="6">
        <v>1300</v>
      </c>
      <c r="I4" s="141"/>
      <c r="J4" s="131"/>
      <c r="K4" s="140"/>
      <c r="L4" s="131"/>
      <c r="M4" s="131"/>
      <c r="N4" s="43" t="s">
        <v>46</v>
      </c>
      <c r="O4" s="46"/>
      <c r="P4" s="155"/>
      <c r="Q4" s="63" t="s">
        <v>115</v>
      </c>
      <c r="R4" s="40">
        <f>E15</f>
        <v>0</v>
      </c>
      <c r="S4" s="40"/>
      <c r="T4" s="40"/>
      <c r="U4" s="32" t="s">
        <v>131</v>
      </c>
    </row>
    <row r="5" spans="1:21">
      <c r="A5" s="11" t="s">
        <v>11</v>
      </c>
      <c r="B5" s="11">
        <v>2400</v>
      </c>
      <c r="C5" s="141"/>
      <c r="D5" s="170"/>
      <c r="E5" s="11"/>
      <c r="F5" s="131"/>
      <c r="G5" s="2"/>
      <c r="H5" s="6">
        <v>1000</v>
      </c>
      <c r="I5" s="141"/>
      <c r="J5" s="131"/>
      <c r="K5" s="140"/>
      <c r="L5" s="131"/>
      <c r="M5" s="131"/>
      <c r="N5" s="43" t="s">
        <v>46</v>
      </c>
      <c r="O5" s="46"/>
      <c r="P5" s="155"/>
      <c r="Q5" s="63" t="s">
        <v>173</v>
      </c>
      <c r="R5" s="40"/>
      <c r="S5" s="40">
        <f>L19</f>
        <v>0</v>
      </c>
      <c r="T5" s="40">
        <f>M19</f>
        <v>0</v>
      </c>
      <c r="U5" s="32" t="s">
        <v>174</v>
      </c>
    </row>
    <row r="6" spans="1:21">
      <c r="A6" s="11" t="s">
        <v>12</v>
      </c>
      <c r="B6" s="11">
        <v>2400</v>
      </c>
      <c r="C6" s="141"/>
      <c r="D6" s="170"/>
      <c r="E6" s="11"/>
      <c r="F6" s="131"/>
      <c r="G6" s="2"/>
      <c r="H6" s="6">
        <v>1000</v>
      </c>
      <c r="I6" s="141"/>
      <c r="J6" s="131"/>
      <c r="K6" s="140"/>
      <c r="L6" s="131"/>
      <c r="M6" s="131"/>
      <c r="N6" s="43"/>
      <c r="O6" s="46"/>
      <c r="P6" s="155"/>
      <c r="Q6" s="63" t="s">
        <v>176</v>
      </c>
      <c r="R6" s="40"/>
      <c r="S6" s="40"/>
      <c r="T6" s="83">
        <f>M16</f>
        <v>0</v>
      </c>
      <c r="U6" s="32" t="s">
        <v>132</v>
      </c>
    </row>
    <row r="7" spans="1:21">
      <c r="A7" s="11" t="s">
        <v>13</v>
      </c>
      <c r="B7" s="11">
        <v>2400</v>
      </c>
      <c r="C7" s="141"/>
      <c r="D7" s="170"/>
      <c r="E7" s="11"/>
      <c r="F7" s="131"/>
      <c r="G7" s="2"/>
      <c r="H7" s="6">
        <v>1000</v>
      </c>
      <c r="I7" s="141"/>
      <c r="J7" s="131"/>
      <c r="K7" s="140"/>
      <c r="L7" s="131"/>
      <c r="M7" s="131"/>
      <c r="N7" s="43" t="s">
        <v>46</v>
      </c>
      <c r="O7" s="46"/>
      <c r="P7" s="155"/>
      <c r="Q7" s="63" t="s">
        <v>177</v>
      </c>
      <c r="R7" s="40"/>
      <c r="S7" s="40"/>
      <c r="T7" s="83">
        <f>M20</f>
        <v>0</v>
      </c>
      <c r="U7" s="32" t="s">
        <v>131</v>
      </c>
    </row>
    <row r="8" spans="1:21" ht="42.75" customHeight="1">
      <c r="A8" s="11" t="s">
        <v>14</v>
      </c>
      <c r="B8" s="11">
        <v>4600</v>
      </c>
      <c r="C8" s="141"/>
      <c r="D8" s="170"/>
      <c r="E8" s="11"/>
      <c r="F8" s="131"/>
      <c r="G8" s="2"/>
      <c r="H8" s="6">
        <v>1800</v>
      </c>
      <c r="I8" s="141"/>
      <c r="J8" s="131"/>
      <c r="K8" s="140"/>
      <c r="L8" s="131"/>
      <c r="M8" s="131"/>
      <c r="N8" s="43" t="s">
        <v>108</v>
      </c>
      <c r="O8" s="46"/>
      <c r="P8" s="156"/>
      <c r="Q8" s="35" t="s">
        <v>185</v>
      </c>
      <c r="R8" s="41">
        <f>SUM(R3:R7)</f>
        <v>0</v>
      </c>
      <c r="S8" s="41">
        <f>SUM(S3:S7)</f>
        <v>0</v>
      </c>
      <c r="T8" s="41">
        <f>SUM(T3:T7)</f>
        <v>0</v>
      </c>
      <c r="U8" s="32"/>
    </row>
    <row r="9" spans="1:21" ht="16.5" customHeight="1">
      <c r="A9" s="11" t="s">
        <v>15</v>
      </c>
      <c r="B9" s="11">
        <v>4200</v>
      </c>
      <c r="C9" s="141"/>
      <c r="D9" s="170"/>
      <c r="E9" s="11"/>
      <c r="F9" s="131"/>
      <c r="G9" s="2"/>
      <c r="H9" s="6">
        <v>1700</v>
      </c>
      <c r="I9" s="141"/>
      <c r="J9" s="131"/>
      <c r="K9" s="140"/>
      <c r="L9" s="131"/>
      <c r="M9" s="131"/>
      <c r="N9" s="43" t="s">
        <v>109</v>
      </c>
      <c r="O9" s="46"/>
      <c r="P9" s="160" t="s">
        <v>187</v>
      </c>
      <c r="Q9" s="161"/>
      <c r="R9" s="40">
        <f>I26+I28+I29+I27+I30</f>
        <v>0</v>
      </c>
      <c r="S9" s="40">
        <f>I26+I28+I29+I27+I30</f>
        <v>0</v>
      </c>
      <c r="T9" s="40">
        <f>I27</f>
        <v>0</v>
      </c>
      <c r="U9" s="32"/>
    </row>
    <row r="10" spans="1:21" ht="50.4">
      <c r="A10" s="11" t="s">
        <v>16</v>
      </c>
      <c r="B10" s="11">
        <v>3100</v>
      </c>
      <c r="C10" s="141"/>
      <c r="D10" s="170"/>
      <c r="E10" s="11"/>
      <c r="F10" s="131"/>
      <c r="G10" s="2"/>
      <c r="H10" s="6">
        <v>1200</v>
      </c>
      <c r="I10" s="141"/>
      <c r="J10" s="131"/>
      <c r="K10" s="140"/>
      <c r="L10" s="131"/>
      <c r="M10" s="131"/>
      <c r="N10" s="43" t="s">
        <v>110</v>
      </c>
      <c r="O10" s="46"/>
      <c r="P10" s="149" t="s">
        <v>138</v>
      </c>
      <c r="Q10" s="63" t="s">
        <v>139</v>
      </c>
      <c r="R10" s="40">
        <f>R4</f>
        <v>0</v>
      </c>
      <c r="S10" s="40">
        <f>S3*0.3</f>
        <v>0</v>
      </c>
      <c r="T10" s="83">
        <f>T3*0.5</f>
        <v>0</v>
      </c>
      <c r="U10" s="64" t="s">
        <v>137</v>
      </c>
    </row>
    <row r="11" spans="1:21">
      <c r="A11" s="11" t="s">
        <v>17</v>
      </c>
      <c r="B11" s="11">
        <v>3100</v>
      </c>
      <c r="C11" s="141"/>
      <c r="D11" s="170"/>
      <c r="E11" s="11"/>
      <c r="F11" s="131"/>
      <c r="G11" s="2"/>
      <c r="H11" s="6">
        <v>1200</v>
      </c>
      <c r="I11" s="141"/>
      <c r="J11" s="131"/>
      <c r="K11" s="140"/>
      <c r="L11" s="131"/>
      <c r="M11" s="131"/>
      <c r="N11" s="43" t="s">
        <v>110</v>
      </c>
      <c r="O11" s="46"/>
      <c r="P11" s="149"/>
      <c r="Q11" s="63" t="s">
        <v>135</v>
      </c>
      <c r="R11" s="40"/>
      <c r="S11" s="40"/>
      <c r="T11" s="83">
        <f>I20*T3*0.1</f>
        <v>0</v>
      </c>
      <c r="U11" s="32"/>
    </row>
    <row r="12" spans="1:21">
      <c r="A12" s="11" t="s">
        <v>18</v>
      </c>
      <c r="B12" s="11">
        <v>4200</v>
      </c>
      <c r="C12" s="141"/>
      <c r="D12" s="170"/>
      <c r="E12" s="11"/>
      <c r="F12" s="131"/>
      <c r="G12" s="2"/>
      <c r="H12" s="6">
        <v>1700</v>
      </c>
      <c r="I12" s="141"/>
      <c r="J12" s="131"/>
      <c r="K12" s="140"/>
      <c r="L12" s="131"/>
      <c r="M12" s="131"/>
      <c r="N12" s="43" t="s">
        <v>111</v>
      </c>
      <c r="O12" s="46"/>
      <c r="P12" s="172" t="s">
        <v>128</v>
      </c>
      <c r="Q12" s="25" t="s">
        <v>124</v>
      </c>
      <c r="R12" s="82"/>
      <c r="S12" s="82"/>
      <c r="T12" s="82"/>
      <c r="U12" s="32"/>
    </row>
    <row r="13" spans="1:21">
      <c r="A13" s="11" t="s">
        <v>19</v>
      </c>
      <c r="B13" s="11">
        <v>7300</v>
      </c>
      <c r="C13" s="141"/>
      <c r="D13" s="170"/>
      <c r="E13" s="11"/>
      <c r="F13" s="131"/>
      <c r="G13" s="2"/>
      <c r="H13" s="6">
        <v>2900</v>
      </c>
      <c r="I13" s="141"/>
      <c r="J13" s="131"/>
      <c r="K13" s="140"/>
      <c r="L13" s="131"/>
      <c r="M13" s="131"/>
      <c r="N13" s="43" t="s">
        <v>110</v>
      </c>
      <c r="O13" s="46"/>
      <c r="P13" s="173"/>
      <c r="Q13" s="25" t="s">
        <v>125</v>
      </c>
      <c r="R13" s="82"/>
      <c r="S13" s="82"/>
      <c r="T13" s="82"/>
      <c r="U13" s="32"/>
    </row>
    <row r="14" spans="1:21" ht="30" customHeight="1">
      <c r="A14" s="11" t="s">
        <v>20</v>
      </c>
      <c r="B14" s="11">
        <v>4400</v>
      </c>
      <c r="C14" s="141"/>
      <c r="D14" s="171"/>
      <c r="E14" s="11"/>
      <c r="F14" s="131"/>
      <c r="G14" s="2"/>
      <c r="H14" s="6">
        <v>1800</v>
      </c>
      <c r="I14" s="141"/>
      <c r="J14" s="131"/>
      <c r="K14" s="140"/>
      <c r="L14" s="131"/>
      <c r="M14" s="131"/>
      <c r="N14" s="43" t="s">
        <v>110</v>
      </c>
      <c r="O14" s="46"/>
      <c r="P14" s="173"/>
      <c r="Q14" s="25" t="s">
        <v>126</v>
      </c>
      <c r="R14" s="82"/>
      <c r="S14" s="82"/>
      <c r="T14" s="82"/>
      <c r="U14" s="32"/>
    </row>
    <row r="15" spans="1:21">
      <c r="A15" s="134" t="s">
        <v>23</v>
      </c>
      <c r="B15" s="135"/>
      <c r="C15" s="135"/>
      <c r="D15" s="136"/>
      <c r="E15" s="3">
        <f>IF(F3&lt;&gt;0,F3*0.1,0)</f>
        <v>0</v>
      </c>
      <c r="F15" s="38"/>
      <c r="G15" s="2"/>
      <c r="H15" s="11"/>
      <c r="I15" s="11"/>
      <c r="J15" s="43"/>
      <c r="K15" s="43"/>
      <c r="L15" s="43"/>
      <c r="M15" s="43"/>
      <c r="N15" s="43"/>
      <c r="O15" s="46"/>
      <c r="P15" s="173"/>
      <c r="Q15" s="25" t="s">
        <v>134</v>
      </c>
      <c r="R15" s="82"/>
      <c r="S15" s="82"/>
      <c r="T15" s="82"/>
      <c r="U15" s="32"/>
    </row>
    <row r="16" spans="1:21" ht="52.8">
      <c r="A16" s="137" t="s">
        <v>21</v>
      </c>
      <c r="B16" s="138"/>
      <c r="C16" s="138"/>
      <c r="D16" s="138"/>
      <c r="E16" s="138"/>
      <c r="F16" s="138"/>
      <c r="G16" s="138"/>
      <c r="H16" s="138"/>
      <c r="I16" s="138"/>
      <c r="J16" s="138"/>
      <c r="K16" s="138"/>
      <c r="L16" s="139"/>
      <c r="M16" s="43">
        <f>IF(K3&gt;=2,(K3-1)*0.2*M3,0)</f>
        <v>0</v>
      </c>
      <c r="N16" s="65" t="s">
        <v>79</v>
      </c>
      <c r="O16" s="46"/>
      <c r="P16" s="174"/>
      <c r="Q16" s="162" t="s">
        <v>129</v>
      </c>
      <c r="R16" s="163"/>
      <c r="S16" s="163"/>
      <c r="T16" s="163"/>
      <c r="U16" s="164"/>
    </row>
    <row r="17" spans="1:21">
      <c r="A17" s="43"/>
      <c r="B17" s="43"/>
      <c r="C17" s="43"/>
      <c r="D17" s="43"/>
      <c r="E17" s="43"/>
      <c r="F17" s="43"/>
      <c r="G17" s="43"/>
      <c r="H17" s="43"/>
      <c r="I17" s="43"/>
      <c r="J17" s="43"/>
      <c r="K17" s="43"/>
      <c r="L17" s="43"/>
      <c r="M17" s="43"/>
      <c r="N17" s="43"/>
      <c r="O17" s="46"/>
      <c r="P17" s="144" t="s">
        <v>133</v>
      </c>
      <c r="Q17" s="144"/>
      <c r="R17" s="44">
        <f>R8+SUM(R12:R15)+R9</f>
        <v>0</v>
      </c>
      <c r="S17" s="44">
        <f t="shared" ref="S17:T17" si="0">S8+SUM(S12:S15)+S9</f>
        <v>0</v>
      </c>
      <c r="T17" s="44">
        <f t="shared" si="0"/>
        <v>0</v>
      </c>
      <c r="U17" s="44"/>
    </row>
    <row r="18" spans="1:21">
      <c r="A18" s="152" t="s">
        <v>26</v>
      </c>
      <c r="B18" s="152"/>
      <c r="C18" s="152"/>
      <c r="D18" s="152"/>
      <c r="E18" s="152"/>
      <c r="F18" s="45">
        <f>F3+E15</f>
        <v>0</v>
      </c>
      <c r="G18" s="45"/>
      <c r="H18" s="45"/>
      <c r="I18" s="45"/>
      <c r="J18" s="45"/>
      <c r="K18" s="45"/>
      <c r="L18" s="45">
        <f>L3</f>
        <v>0</v>
      </c>
      <c r="M18" s="45">
        <f>M3+M16</f>
        <v>0</v>
      </c>
      <c r="N18" s="43"/>
      <c r="O18" s="46"/>
    </row>
    <row r="19" spans="1:21">
      <c r="A19" s="132" t="s">
        <v>117</v>
      </c>
      <c r="B19" s="132"/>
      <c r="C19" s="132"/>
      <c r="D19" s="132"/>
      <c r="E19" s="132"/>
      <c r="F19" s="43">
        <f>E15</f>
        <v>0</v>
      </c>
      <c r="G19" s="43"/>
      <c r="H19" s="43"/>
      <c r="I19" s="43"/>
      <c r="J19" s="43"/>
      <c r="K19" s="43"/>
      <c r="L19" s="43">
        <f>IF(K3&gt;=2,L3*0.3*(K3-1),0)</f>
        <v>0</v>
      </c>
      <c r="M19" s="43">
        <f>IF(K3&gt;=2,L3*0.3*(K3-1),0)</f>
        <v>0</v>
      </c>
      <c r="N19" s="43"/>
      <c r="O19" s="46"/>
    </row>
    <row r="20" spans="1:21" ht="51" customHeight="1">
      <c r="A20" s="157" t="s">
        <v>28</v>
      </c>
      <c r="B20" s="158"/>
      <c r="C20" s="158"/>
      <c r="D20" s="158"/>
      <c r="E20" s="158"/>
      <c r="F20" s="43"/>
      <c r="G20" s="42"/>
      <c r="H20" s="43"/>
      <c r="I20" s="42"/>
      <c r="J20" s="43"/>
      <c r="K20" s="43"/>
      <c r="L20" s="43"/>
      <c r="M20" s="43">
        <f>M3*I20*0.1*K3</f>
        <v>0</v>
      </c>
      <c r="N20" s="65" t="s">
        <v>112</v>
      </c>
      <c r="O20" s="36"/>
    </row>
    <row r="24" spans="1:21" ht="20.399999999999999">
      <c r="A24" s="153" t="s">
        <v>186</v>
      </c>
      <c r="B24" s="153"/>
      <c r="C24" s="153"/>
      <c r="D24" s="153"/>
      <c r="E24" s="153"/>
      <c r="F24" s="153"/>
      <c r="G24" s="153"/>
      <c r="H24" s="153"/>
      <c r="I24" s="153"/>
      <c r="J24" s="153"/>
      <c r="K24" s="153"/>
      <c r="L24" s="153"/>
    </row>
    <row r="25" spans="1:21" ht="31.2">
      <c r="A25" s="70" t="s">
        <v>141</v>
      </c>
      <c r="B25" s="70" t="s">
        <v>142</v>
      </c>
      <c r="C25" s="70" t="s">
        <v>143</v>
      </c>
      <c r="D25" s="70" t="s">
        <v>144</v>
      </c>
      <c r="E25" s="70" t="s">
        <v>145</v>
      </c>
      <c r="F25" s="70"/>
      <c r="G25" s="70"/>
      <c r="H25" s="70"/>
      <c r="I25" s="70" t="s">
        <v>146</v>
      </c>
      <c r="J25" s="165" t="s">
        <v>147</v>
      </c>
      <c r="K25" s="165"/>
      <c r="L25" s="165"/>
    </row>
    <row r="26" spans="1:21" ht="60" customHeight="1">
      <c r="A26" s="6" t="s">
        <v>154</v>
      </c>
      <c r="B26" s="13">
        <v>2800</v>
      </c>
      <c r="C26" s="57"/>
      <c r="D26" s="124">
        <v>100</v>
      </c>
      <c r="E26" s="124">
        <v>0</v>
      </c>
      <c r="F26" s="71"/>
      <c r="G26" s="71"/>
      <c r="H26" s="71"/>
      <c r="I26" s="73">
        <f>SUMIF(C26,"√",B26)</f>
        <v>0</v>
      </c>
      <c r="J26" s="166" t="s">
        <v>180</v>
      </c>
      <c r="K26" s="167"/>
      <c r="L26" s="168"/>
    </row>
    <row r="27" spans="1:21" ht="30">
      <c r="A27" s="6" t="s">
        <v>155</v>
      </c>
      <c r="B27" s="13">
        <v>600</v>
      </c>
      <c r="C27" s="57"/>
      <c r="D27" s="72">
        <v>1</v>
      </c>
      <c r="E27" s="91">
        <v>600</v>
      </c>
      <c r="F27" s="71"/>
      <c r="G27" s="71"/>
      <c r="H27" s="71"/>
      <c r="I27" s="73">
        <f>IF(D27&gt;=1,SUMIF(C27,"√",B27)+(D27-1)*E27,0)</f>
        <v>0</v>
      </c>
      <c r="J27" s="159" t="s">
        <v>184</v>
      </c>
      <c r="K27" s="159"/>
      <c r="L27" s="159"/>
    </row>
    <row r="28" spans="1:21" ht="30">
      <c r="A28" s="6" t="s">
        <v>156</v>
      </c>
      <c r="B28" s="13">
        <v>800</v>
      </c>
      <c r="C28" s="88"/>
      <c r="D28" s="72">
        <v>1</v>
      </c>
      <c r="E28" s="91">
        <v>800</v>
      </c>
      <c r="F28" s="71"/>
      <c r="G28" s="71"/>
      <c r="H28" s="71"/>
      <c r="I28" s="73">
        <f>IF(D28&gt;=1,SUMIF(C28,"√",B28)+(D28-1)*E28,0)</f>
        <v>0</v>
      </c>
      <c r="J28" s="159" t="s">
        <v>183</v>
      </c>
      <c r="K28" s="159"/>
      <c r="L28" s="159"/>
    </row>
    <row r="29" spans="1:21" ht="30">
      <c r="A29" s="89" t="s">
        <v>152</v>
      </c>
      <c r="B29" s="13">
        <v>2000</v>
      </c>
      <c r="C29" s="88"/>
      <c r="D29" s="72">
        <v>1</v>
      </c>
      <c r="E29" s="91">
        <v>0</v>
      </c>
      <c r="F29" s="71"/>
      <c r="G29" s="71"/>
      <c r="H29" s="71"/>
      <c r="I29" s="73">
        <f>SUMIF(C29,"√",B29)</f>
        <v>0</v>
      </c>
      <c r="J29" s="159" t="s">
        <v>153</v>
      </c>
      <c r="K29" s="159"/>
      <c r="L29" s="159"/>
    </row>
    <row r="30" spans="1:21">
      <c r="A30" s="43" t="s">
        <v>181</v>
      </c>
      <c r="B30" s="13">
        <v>1380</v>
      </c>
      <c r="C30" s="88"/>
      <c r="D30" s="72">
        <v>1</v>
      </c>
      <c r="E30" s="92">
        <v>1380</v>
      </c>
      <c r="F30" s="90"/>
      <c r="G30" s="90"/>
      <c r="H30" s="90"/>
      <c r="I30" s="73">
        <f>SUMIF(C30,"√",B30)</f>
        <v>0</v>
      </c>
      <c r="J30" s="159" t="s">
        <v>182</v>
      </c>
      <c r="K30" s="159"/>
      <c r="L30" s="159"/>
    </row>
  </sheetData>
  <sheetProtection sheet="1" objects="1" scenarios="1"/>
  <mergeCells count="33">
    <mergeCell ref="P3:P8"/>
    <mergeCell ref="P17:Q17"/>
    <mergeCell ref="D3:D14"/>
    <mergeCell ref="A15:D15"/>
    <mergeCell ref="P1:Q2"/>
    <mergeCell ref="P12:P16"/>
    <mergeCell ref="L3:L14"/>
    <mergeCell ref="M3:M14"/>
    <mergeCell ref="P10:P11"/>
    <mergeCell ref="I3:I14"/>
    <mergeCell ref="H1:K1"/>
    <mergeCell ref="J3:J14"/>
    <mergeCell ref="K3:K14"/>
    <mergeCell ref="F3:F14"/>
    <mergeCell ref="A1:A2"/>
    <mergeCell ref="B1:F1"/>
    <mergeCell ref="G1:G2"/>
    <mergeCell ref="C3:C14"/>
    <mergeCell ref="A16:L16"/>
    <mergeCell ref="J30:L30"/>
    <mergeCell ref="P9:Q9"/>
    <mergeCell ref="U1:U2"/>
    <mergeCell ref="Q16:U16"/>
    <mergeCell ref="N1:N2"/>
    <mergeCell ref="J29:L29"/>
    <mergeCell ref="A24:L24"/>
    <mergeCell ref="J25:L25"/>
    <mergeCell ref="J26:L26"/>
    <mergeCell ref="J27:L27"/>
    <mergeCell ref="J28:L28"/>
    <mergeCell ref="A18:E18"/>
    <mergeCell ref="A19:E19"/>
    <mergeCell ref="A20:E20"/>
  </mergeCells>
  <phoneticPr fontId="3" type="noConversion"/>
  <dataValidations count="1">
    <dataValidation type="list" allowBlank="1" showInputMessage="1" showErrorMessage="1" sqref="G3:G15 H15:I15 C26:C30 G20">
      <formula1>"√"</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sheetPr codeName="Sheet3"/>
  <dimension ref="A1:W73"/>
  <sheetViews>
    <sheetView workbookViewId="0">
      <pane ySplit="2" topLeftCell="A3" activePane="bottomLeft" state="frozen"/>
      <selection activeCell="D15" sqref="D15:D25"/>
      <selection pane="bottomLeft" activeCell="I27" sqref="I27"/>
    </sheetView>
  </sheetViews>
  <sheetFormatPr defaultRowHeight="13.2"/>
  <cols>
    <col min="1" max="1" width="10.33203125" style="50" customWidth="1"/>
    <col min="2" max="2" width="11.21875" style="50" customWidth="1"/>
    <col min="3" max="3" width="7.44140625" style="50" customWidth="1"/>
    <col min="4" max="4" width="7.21875" style="50" customWidth="1"/>
    <col min="5" max="5" width="10.33203125" style="50" bestFit="1" customWidth="1"/>
    <col min="6" max="6" width="10.33203125" style="50" customWidth="1"/>
    <col min="7" max="7" width="6" style="50" customWidth="1"/>
    <col min="8" max="8" width="10" style="50" customWidth="1"/>
    <col min="9" max="9" width="7.109375" style="51" customWidth="1"/>
    <col min="10" max="10" width="8.33203125" style="50" customWidth="1"/>
    <col min="11" max="11" width="8.6640625" style="50" customWidth="1"/>
    <col min="12" max="13" width="9.21875" style="50" customWidth="1"/>
    <col min="14" max="14" width="9.88671875" style="50" customWidth="1"/>
    <col min="15" max="15" width="10" style="50" customWidth="1"/>
    <col min="16" max="16" width="29" style="69" customWidth="1"/>
    <col min="17" max="18" width="4" style="52" customWidth="1"/>
    <col min="19" max="19" width="18.44140625" style="52" customWidth="1"/>
    <col min="20" max="22" width="12.77734375" style="50" customWidth="1"/>
    <col min="23" max="23" width="18.6640625" style="50" bestFit="1" customWidth="1"/>
    <col min="24" max="260" width="9" style="50"/>
    <col min="261" max="261" width="5.6640625" style="50" customWidth="1"/>
    <col min="262" max="262" width="11.21875" style="50" customWidth="1"/>
    <col min="263" max="263" width="9.44140625" style="50" customWidth="1"/>
    <col min="264" max="264" width="7.21875" style="50" customWidth="1"/>
    <col min="265" max="265" width="10.33203125" style="50" bestFit="1" customWidth="1"/>
    <col min="266" max="266" width="10" style="50" customWidth="1"/>
    <col min="267" max="267" width="7.109375" style="50" customWidth="1"/>
    <col min="268" max="268" width="8.77734375" style="50" customWidth="1"/>
    <col min="269" max="269" width="8.6640625" style="50" customWidth="1"/>
    <col min="270" max="270" width="9.21875" style="50" customWidth="1"/>
    <col min="271" max="271" width="29" style="50" customWidth="1"/>
    <col min="272" max="272" width="4" style="50" customWidth="1"/>
    <col min="273" max="273" width="5.33203125" style="50" customWidth="1"/>
    <col min="274" max="274" width="17.6640625" style="50" customWidth="1"/>
    <col min="275" max="275" width="13.44140625" style="50" customWidth="1"/>
    <col min="276" max="276" width="10.77734375" style="50" bestFit="1" customWidth="1"/>
    <col min="277" max="516" width="9" style="50"/>
    <col min="517" max="517" width="5.6640625" style="50" customWidth="1"/>
    <col min="518" max="518" width="11.21875" style="50" customWidth="1"/>
    <col min="519" max="519" width="9.44140625" style="50" customWidth="1"/>
    <col min="520" max="520" width="7.21875" style="50" customWidth="1"/>
    <col min="521" max="521" width="10.33203125" style="50" bestFit="1" customWidth="1"/>
    <col min="522" max="522" width="10" style="50" customWidth="1"/>
    <col min="523" max="523" width="7.109375" style="50" customWidth="1"/>
    <col min="524" max="524" width="8.77734375" style="50" customWidth="1"/>
    <col min="525" max="525" width="8.6640625" style="50" customWidth="1"/>
    <col min="526" max="526" width="9.21875" style="50" customWidth="1"/>
    <col min="527" max="527" width="29" style="50" customWidth="1"/>
    <col min="528" max="528" width="4" style="50" customWidth="1"/>
    <col min="529" max="529" width="5.33203125" style="50" customWidth="1"/>
    <col min="530" max="530" width="17.6640625" style="50" customWidth="1"/>
    <col min="531" max="531" width="13.44140625" style="50" customWidth="1"/>
    <col min="532" max="532" width="10.77734375" style="50" bestFit="1" customWidth="1"/>
    <col min="533" max="772" width="9" style="50"/>
    <col min="773" max="773" width="5.6640625" style="50" customWidth="1"/>
    <col min="774" max="774" width="11.21875" style="50" customWidth="1"/>
    <col min="775" max="775" width="9.44140625" style="50" customWidth="1"/>
    <col min="776" max="776" width="7.21875" style="50" customWidth="1"/>
    <col min="777" max="777" width="10.33203125" style="50" bestFit="1" customWidth="1"/>
    <col min="778" max="778" width="10" style="50" customWidth="1"/>
    <col min="779" max="779" width="7.109375" style="50" customWidth="1"/>
    <col min="780" max="780" width="8.77734375" style="50" customWidth="1"/>
    <col min="781" max="781" width="8.6640625" style="50" customWidth="1"/>
    <col min="782" max="782" width="9.21875" style="50" customWidth="1"/>
    <col min="783" max="783" width="29" style="50" customWidth="1"/>
    <col min="784" max="784" width="4" style="50" customWidth="1"/>
    <col min="785" max="785" width="5.33203125" style="50" customWidth="1"/>
    <col min="786" max="786" width="17.6640625" style="50" customWidth="1"/>
    <col min="787" max="787" width="13.44140625" style="50" customWidth="1"/>
    <col min="788" max="788" width="10.77734375" style="50" bestFit="1" customWidth="1"/>
    <col min="789" max="1028" width="9" style="50"/>
    <col min="1029" max="1029" width="5.6640625" style="50" customWidth="1"/>
    <col min="1030" max="1030" width="11.21875" style="50" customWidth="1"/>
    <col min="1031" max="1031" width="9.44140625" style="50" customWidth="1"/>
    <col min="1032" max="1032" width="7.21875" style="50" customWidth="1"/>
    <col min="1033" max="1033" width="10.33203125" style="50" bestFit="1" customWidth="1"/>
    <col min="1034" max="1034" width="10" style="50" customWidth="1"/>
    <col min="1035" max="1035" width="7.109375" style="50" customWidth="1"/>
    <col min="1036" max="1036" width="8.77734375" style="50" customWidth="1"/>
    <col min="1037" max="1037" width="8.6640625" style="50" customWidth="1"/>
    <col min="1038" max="1038" width="9.21875" style="50" customWidth="1"/>
    <col min="1039" max="1039" width="29" style="50" customWidth="1"/>
    <col min="1040" max="1040" width="4" style="50" customWidth="1"/>
    <col min="1041" max="1041" width="5.33203125" style="50" customWidth="1"/>
    <col min="1042" max="1042" width="17.6640625" style="50" customWidth="1"/>
    <col min="1043" max="1043" width="13.44140625" style="50" customWidth="1"/>
    <col min="1044" max="1044" width="10.77734375" style="50" bestFit="1" customWidth="1"/>
    <col min="1045" max="1284" width="9" style="50"/>
    <col min="1285" max="1285" width="5.6640625" style="50" customWidth="1"/>
    <col min="1286" max="1286" width="11.21875" style="50" customWidth="1"/>
    <col min="1287" max="1287" width="9.44140625" style="50" customWidth="1"/>
    <col min="1288" max="1288" width="7.21875" style="50" customWidth="1"/>
    <col min="1289" max="1289" width="10.33203125" style="50" bestFit="1" customWidth="1"/>
    <col min="1290" max="1290" width="10" style="50" customWidth="1"/>
    <col min="1291" max="1291" width="7.109375" style="50" customWidth="1"/>
    <col min="1292" max="1292" width="8.77734375" style="50" customWidth="1"/>
    <col min="1293" max="1293" width="8.6640625" style="50" customWidth="1"/>
    <col min="1294" max="1294" width="9.21875" style="50" customWidth="1"/>
    <col min="1295" max="1295" width="29" style="50" customWidth="1"/>
    <col min="1296" max="1296" width="4" style="50" customWidth="1"/>
    <col min="1297" max="1297" width="5.33203125" style="50" customWidth="1"/>
    <col min="1298" max="1298" width="17.6640625" style="50" customWidth="1"/>
    <col min="1299" max="1299" width="13.44140625" style="50" customWidth="1"/>
    <col min="1300" max="1300" width="10.77734375" style="50" bestFit="1" customWidth="1"/>
    <col min="1301" max="1540" width="9" style="50"/>
    <col min="1541" max="1541" width="5.6640625" style="50" customWidth="1"/>
    <col min="1542" max="1542" width="11.21875" style="50" customWidth="1"/>
    <col min="1543" max="1543" width="9.44140625" style="50" customWidth="1"/>
    <col min="1544" max="1544" width="7.21875" style="50" customWidth="1"/>
    <col min="1545" max="1545" width="10.33203125" style="50" bestFit="1" customWidth="1"/>
    <col min="1546" max="1546" width="10" style="50" customWidth="1"/>
    <col min="1547" max="1547" width="7.109375" style="50" customWidth="1"/>
    <col min="1548" max="1548" width="8.77734375" style="50" customWidth="1"/>
    <col min="1549" max="1549" width="8.6640625" style="50" customWidth="1"/>
    <col min="1550" max="1550" width="9.21875" style="50" customWidth="1"/>
    <col min="1551" max="1551" width="29" style="50" customWidth="1"/>
    <col min="1552" max="1552" width="4" style="50" customWidth="1"/>
    <col min="1553" max="1553" width="5.33203125" style="50" customWidth="1"/>
    <col min="1554" max="1554" width="17.6640625" style="50" customWidth="1"/>
    <col min="1555" max="1555" width="13.44140625" style="50" customWidth="1"/>
    <col min="1556" max="1556" width="10.77734375" style="50" bestFit="1" customWidth="1"/>
    <col min="1557" max="1796" width="9" style="50"/>
    <col min="1797" max="1797" width="5.6640625" style="50" customWidth="1"/>
    <col min="1798" max="1798" width="11.21875" style="50" customWidth="1"/>
    <col min="1799" max="1799" width="9.44140625" style="50" customWidth="1"/>
    <col min="1800" max="1800" width="7.21875" style="50" customWidth="1"/>
    <col min="1801" max="1801" width="10.33203125" style="50" bestFit="1" customWidth="1"/>
    <col min="1802" max="1802" width="10" style="50" customWidth="1"/>
    <col min="1803" max="1803" width="7.109375" style="50" customWidth="1"/>
    <col min="1804" max="1804" width="8.77734375" style="50" customWidth="1"/>
    <col min="1805" max="1805" width="8.6640625" style="50" customWidth="1"/>
    <col min="1806" max="1806" width="9.21875" style="50" customWidth="1"/>
    <col min="1807" max="1807" width="29" style="50" customWidth="1"/>
    <col min="1808" max="1808" width="4" style="50" customWidth="1"/>
    <col min="1809" max="1809" width="5.33203125" style="50" customWidth="1"/>
    <col min="1810" max="1810" width="17.6640625" style="50" customWidth="1"/>
    <col min="1811" max="1811" width="13.44140625" style="50" customWidth="1"/>
    <col min="1812" max="1812" width="10.77734375" style="50" bestFit="1" customWidth="1"/>
    <col min="1813" max="2052" width="9" style="50"/>
    <col min="2053" max="2053" width="5.6640625" style="50" customWidth="1"/>
    <col min="2054" max="2054" width="11.21875" style="50" customWidth="1"/>
    <col min="2055" max="2055" width="9.44140625" style="50" customWidth="1"/>
    <col min="2056" max="2056" width="7.21875" style="50" customWidth="1"/>
    <col min="2057" max="2057" width="10.33203125" style="50" bestFit="1" customWidth="1"/>
    <col min="2058" max="2058" width="10" style="50" customWidth="1"/>
    <col min="2059" max="2059" width="7.109375" style="50" customWidth="1"/>
    <col min="2060" max="2060" width="8.77734375" style="50" customWidth="1"/>
    <col min="2061" max="2061" width="8.6640625" style="50" customWidth="1"/>
    <col min="2062" max="2062" width="9.21875" style="50" customWidth="1"/>
    <col min="2063" max="2063" width="29" style="50" customWidth="1"/>
    <col min="2064" max="2064" width="4" style="50" customWidth="1"/>
    <col min="2065" max="2065" width="5.33203125" style="50" customWidth="1"/>
    <col min="2066" max="2066" width="17.6640625" style="50" customWidth="1"/>
    <col min="2067" max="2067" width="13.44140625" style="50" customWidth="1"/>
    <col min="2068" max="2068" width="10.77734375" style="50" bestFit="1" customWidth="1"/>
    <col min="2069" max="2308" width="9" style="50"/>
    <col min="2309" max="2309" width="5.6640625" style="50" customWidth="1"/>
    <col min="2310" max="2310" width="11.21875" style="50" customWidth="1"/>
    <col min="2311" max="2311" width="9.44140625" style="50" customWidth="1"/>
    <col min="2312" max="2312" width="7.21875" style="50" customWidth="1"/>
    <col min="2313" max="2313" width="10.33203125" style="50" bestFit="1" customWidth="1"/>
    <col min="2314" max="2314" width="10" style="50" customWidth="1"/>
    <col min="2315" max="2315" width="7.109375" style="50" customWidth="1"/>
    <col min="2316" max="2316" width="8.77734375" style="50" customWidth="1"/>
    <col min="2317" max="2317" width="8.6640625" style="50" customWidth="1"/>
    <col min="2318" max="2318" width="9.21875" style="50" customWidth="1"/>
    <col min="2319" max="2319" width="29" style="50" customWidth="1"/>
    <col min="2320" max="2320" width="4" style="50" customWidth="1"/>
    <col min="2321" max="2321" width="5.33203125" style="50" customWidth="1"/>
    <col min="2322" max="2322" width="17.6640625" style="50" customWidth="1"/>
    <col min="2323" max="2323" width="13.44140625" style="50" customWidth="1"/>
    <col min="2324" max="2324" width="10.77734375" style="50" bestFit="1" customWidth="1"/>
    <col min="2325" max="2564" width="9" style="50"/>
    <col min="2565" max="2565" width="5.6640625" style="50" customWidth="1"/>
    <col min="2566" max="2566" width="11.21875" style="50" customWidth="1"/>
    <col min="2567" max="2567" width="9.44140625" style="50" customWidth="1"/>
    <col min="2568" max="2568" width="7.21875" style="50" customWidth="1"/>
    <col min="2569" max="2569" width="10.33203125" style="50" bestFit="1" customWidth="1"/>
    <col min="2570" max="2570" width="10" style="50" customWidth="1"/>
    <col min="2571" max="2571" width="7.109375" style="50" customWidth="1"/>
    <col min="2572" max="2572" width="8.77734375" style="50" customWidth="1"/>
    <col min="2573" max="2573" width="8.6640625" style="50" customWidth="1"/>
    <col min="2574" max="2574" width="9.21875" style="50" customWidth="1"/>
    <col min="2575" max="2575" width="29" style="50" customWidth="1"/>
    <col min="2576" max="2576" width="4" style="50" customWidth="1"/>
    <col min="2577" max="2577" width="5.33203125" style="50" customWidth="1"/>
    <col min="2578" max="2578" width="17.6640625" style="50" customWidth="1"/>
    <col min="2579" max="2579" width="13.44140625" style="50" customWidth="1"/>
    <col min="2580" max="2580" width="10.77734375" style="50" bestFit="1" customWidth="1"/>
    <col min="2581" max="2820" width="9" style="50"/>
    <col min="2821" max="2821" width="5.6640625" style="50" customWidth="1"/>
    <col min="2822" max="2822" width="11.21875" style="50" customWidth="1"/>
    <col min="2823" max="2823" width="9.44140625" style="50" customWidth="1"/>
    <col min="2824" max="2824" width="7.21875" style="50" customWidth="1"/>
    <col min="2825" max="2825" width="10.33203125" style="50" bestFit="1" customWidth="1"/>
    <col min="2826" max="2826" width="10" style="50" customWidth="1"/>
    <col min="2827" max="2827" width="7.109375" style="50" customWidth="1"/>
    <col min="2828" max="2828" width="8.77734375" style="50" customWidth="1"/>
    <col min="2829" max="2829" width="8.6640625" style="50" customWidth="1"/>
    <col min="2830" max="2830" width="9.21875" style="50" customWidth="1"/>
    <col min="2831" max="2831" width="29" style="50" customWidth="1"/>
    <col min="2832" max="2832" width="4" style="50" customWidth="1"/>
    <col min="2833" max="2833" width="5.33203125" style="50" customWidth="1"/>
    <col min="2834" max="2834" width="17.6640625" style="50" customWidth="1"/>
    <col min="2835" max="2835" width="13.44140625" style="50" customWidth="1"/>
    <col min="2836" max="2836" width="10.77734375" style="50" bestFit="1" customWidth="1"/>
    <col min="2837" max="3076" width="9" style="50"/>
    <col min="3077" max="3077" width="5.6640625" style="50" customWidth="1"/>
    <col min="3078" max="3078" width="11.21875" style="50" customWidth="1"/>
    <col min="3079" max="3079" width="9.44140625" style="50" customWidth="1"/>
    <col min="3080" max="3080" width="7.21875" style="50" customWidth="1"/>
    <col min="3081" max="3081" width="10.33203125" style="50" bestFit="1" customWidth="1"/>
    <col min="3082" max="3082" width="10" style="50" customWidth="1"/>
    <col min="3083" max="3083" width="7.109375" style="50" customWidth="1"/>
    <col min="3084" max="3084" width="8.77734375" style="50" customWidth="1"/>
    <col min="3085" max="3085" width="8.6640625" style="50" customWidth="1"/>
    <col min="3086" max="3086" width="9.21875" style="50" customWidth="1"/>
    <col min="3087" max="3087" width="29" style="50" customWidth="1"/>
    <col min="3088" max="3088" width="4" style="50" customWidth="1"/>
    <col min="3089" max="3089" width="5.33203125" style="50" customWidth="1"/>
    <col min="3090" max="3090" width="17.6640625" style="50" customWidth="1"/>
    <col min="3091" max="3091" width="13.44140625" style="50" customWidth="1"/>
    <col min="3092" max="3092" width="10.77734375" style="50" bestFit="1" customWidth="1"/>
    <col min="3093" max="3332" width="9" style="50"/>
    <col min="3333" max="3333" width="5.6640625" style="50" customWidth="1"/>
    <col min="3334" max="3334" width="11.21875" style="50" customWidth="1"/>
    <col min="3335" max="3335" width="9.44140625" style="50" customWidth="1"/>
    <col min="3336" max="3336" width="7.21875" style="50" customWidth="1"/>
    <col min="3337" max="3337" width="10.33203125" style="50" bestFit="1" customWidth="1"/>
    <col min="3338" max="3338" width="10" style="50" customWidth="1"/>
    <col min="3339" max="3339" width="7.109375" style="50" customWidth="1"/>
    <col min="3340" max="3340" width="8.77734375" style="50" customWidth="1"/>
    <col min="3341" max="3341" width="8.6640625" style="50" customWidth="1"/>
    <col min="3342" max="3342" width="9.21875" style="50" customWidth="1"/>
    <col min="3343" max="3343" width="29" style="50" customWidth="1"/>
    <col min="3344" max="3344" width="4" style="50" customWidth="1"/>
    <col min="3345" max="3345" width="5.33203125" style="50" customWidth="1"/>
    <col min="3346" max="3346" width="17.6640625" style="50" customWidth="1"/>
    <col min="3347" max="3347" width="13.44140625" style="50" customWidth="1"/>
    <col min="3348" max="3348" width="10.77734375" style="50" bestFit="1" customWidth="1"/>
    <col min="3349" max="3588" width="9" style="50"/>
    <col min="3589" max="3589" width="5.6640625" style="50" customWidth="1"/>
    <col min="3590" max="3590" width="11.21875" style="50" customWidth="1"/>
    <col min="3591" max="3591" width="9.44140625" style="50" customWidth="1"/>
    <col min="3592" max="3592" width="7.21875" style="50" customWidth="1"/>
    <col min="3593" max="3593" width="10.33203125" style="50" bestFit="1" customWidth="1"/>
    <col min="3594" max="3594" width="10" style="50" customWidth="1"/>
    <col min="3595" max="3595" width="7.109375" style="50" customWidth="1"/>
    <col min="3596" max="3596" width="8.77734375" style="50" customWidth="1"/>
    <col min="3597" max="3597" width="8.6640625" style="50" customWidth="1"/>
    <col min="3598" max="3598" width="9.21875" style="50" customWidth="1"/>
    <col min="3599" max="3599" width="29" style="50" customWidth="1"/>
    <col min="3600" max="3600" width="4" style="50" customWidth="1"/>
    <col min="3601" max="3601" width="5.33203125" style="50" customWidth="1"/>
    <col min="3602" max="3602" width="17.6640625" style="50" customWidth="1"/>
    <col min="3603" max="3603" width="13.44140625" style="50" customWidth="1"/>
    <col min="3604" max="3604" width="10.77734375" style="50" bestFit="1" customWidth="1"/>
    <col min="3605" max="3844" width="9" style="50"/>
    <col min="3845" max="3845" width="5.6640625" style="50" customWidth="1"/>
    <col min="3846" max="3846" width="11.21875" style="50" customWidth="1"/>
    <col min="3847" max="3847" width="9.44140625" style="50" customWidth="1"/>
    <col min="3848" max="3848" width="7.21875" style="50" customWidth="1"/>
    <col min="3849" max="3849" width="10.33203125" style="50" bestFit="1" customWidth="1"/>
    <col min="3850" max="3850" width="10" style="50" customWidth="1"/>
    <col min="3851" max="3851" width="7.109375" style="50" customWidth="1"/>
    <col min="3852" max="3852" width="8.77734375" style="50" customWidth="1"/>
    <col min="3853" max="3853" width="8.6640625" style="50" customWidth="1"/>
    <col min="3854" max="3854" width="9.21875" style="50" customWidth="1"/>
    <col min="3855" max="3855" width="29" style="50" customWidth="1"/>
    <col min="3856" max="3856" width="4" style="50" customWidth="1"/>
    <col min="3857" max="3857" width="5.33203125" style="50" customWidth="1"/>
    <col min="3858" max="3858" width="17.6640625" style="50" customWidth="1"/>
    <col min="3859" max="3859" width="13.44140625" style="50" customWidth="1"/>
    <col min="3860" max="3860" width="10.77734375" style="50" bestFit="1" customWidth="1"/>
    <col min="3861" max="4100" width="9" style="50"/>
    <col min="4101" max="4101" width="5.6640625" style="50" customWidth="1"/>
    <col min="4102" max="4102" width="11.21875" style="50" customWidth="1"/>
    <col min="4103" max="4103" width="9.44140625" style="50" customWidth="1"/>
    <col min="4104" max="4104" width="7.21875" style="50" customWidth="1"/>
    <col min="4105" max="4105" width="10.33203125" style="50" bestFit="1" customWidth="1"/>
    <col min="4106" max="4106" width="10" style="50" customWidth="1"/>
    <col min="4107" max="4107" width="7.109375" style="50" customWidth="1"/>
    <col min="4108" max="4108" width="8.77734375" style="50" customWidth="1"/>
    <col min="4109" max="4109" width="8.6640625" style="50" customWidth="1"/>
    <col min="4110" max="4110" width="9.21875" style="50" customWidth="1"/>
    <col min="4111" max="4111" width="29" style="50" customWidth="1"/>
    <col min="4112" max="4112" width="4" style="50" customWidth="1"/>
    <col min="4113" max="4113" width="5.33203125" style="50" customWidth="1"/>
    <col min="4114" max="4114" width="17.6640625" style="50" customWidth="1"/>
    <col min="4115" max="4115" width="13.44140625" style="50" customWidth="1"/>
    <col min="4116" max="4116" width="10.77734375" style="50" bestFit="1" customWidth="1"/>
    <col min="4117" max="4356" width="9" style="50"/>
    <col min="4357" max="4357" width="5.6640625" style="50" customWidth="1"/>
    <col min="4358" max="4358" width="11.21875" style="50" customWidth="1"/>
    <col min="4359" max="4359" width="9.44140625" style="50" customWidth="1"/>
    <col min="4360" max="4360" width="7.21875" style="50" customWidth="1"/>
    <col min="4361" max="4361" width="10.33203125" style="50" bestFit="1" customWidth="1"/>
    <col min="4362" max="4362" width="10" style="50" customWidth="1"/>
    <col min="4363" max="4363" width="7.109375" style="50" customWidth="1"/>
    <col min="4364" max="4364" width="8.77734375" style="50" customWidth="1"/>
    <col min="4365" max="4365" width="8.6640625" style="50" customWidth="1"/>
    <col min="4366" max="4366" width="9.21875" style="50" customWidth="1"/>
    <col min="4367" max="4367" width="29" style="50" customWidth="1"/>
    <col min="4368" max="4368" width="4" style="50" customWidth="1"/>
    <col min="4369" max="4369" width="5.33203125" style="50" customWidth="1"/>
    <col min="4370" max="4370" width="17.6640625" style="50" customWidth="1"/>
    <col min="4371" max="4371" width="13.44140625" style="50" customWidth="1"/>
    <col min="4372" max="4372" width="10.77734375" style="50" bestFit="1" customWidth="1"/>
    <col min="4373" max="4612" width="9" style="50"/>
    <col min="4613" max="4613" width="5.6640625" style="50" customWidth="1"/>
    <col min="4614" max="4614" width="11.21875" style="50" customWidth="1"/>
    <col min="4615" max="4615" width="9.44140625" style="50" customWidth="1"/>
    <col min="4616" max="4616" width="7.21875" style="50" customWidth="1"/>
    <col min="4617" max="4617" width="10.33203125" style="50" bestFit="1" customWidth="1"/>
    <col min="4618" max="4618" width="10" style="50" customWidth="1"/>
    <col min="4619" max="4619" width="7.109375" style="50" customWidth="1"/>
    <col min="4620" max="4620" width="8.77734375" style="50" customWidth="1"/>
    <col min="4621" max="4621" width="8.6640625" style="50" customWidth="1"/>
    <col min="4622" max="4622" width="9.21875" style="50" customWidth="1"/>
    <col min="4623" max="4623" width="29" style="50" customWidth="1"/>
    <col min="4624" max="4624" width="4" style="50" customWidth="1"/>
    <col min="4625" max="4625" width="5.33203125" style="50" customWidth="1"/>
    <col min="4626" max="4626" width="17.6640625" style="50" customWidth="1"/>
    <col min="4627" max="4627" width="13.44140625" style="50" customWidth="1"/>
    <col min="4628" max="4628" width="10.77734375" style="50" bestFit="1" customWidth="1"/>
    <col min="4629" max="4868" width="9" style="50"/>
    <col min="4869" max="4869" width="5.6640625" style="50" customWidth="1"/>
    <col min="4870" max="4870" width="11.21875" style="50" customWidth="1"/>
    <col min="4871" max="4871" width="9.44140625" style="50" customWidth="1"/>
    <col min="4872" max="4872" width="7.21875" style="50" customWidth="1"/>
    <col min="4873" max="4873" width="10.33203125" style="50" bestFit="1" customWidth="1"/>
    <col min="4874" max="4874" width="10" style="50" customWidth="1"/>
    <col min="4875" max="4875" width="7.109375" style="50" customWidth="1"/>
    <col min="4876" max="4876" width="8.77734375" style="50" customWidth="1"/>
    <col min="4877" max="4877" width="8.6640625" style="50" customWidth="1"/>
    <col min="4878" max="4878" width="9.21875" style="50" customWidth="1"/>
    <col min="4879" max="4879" width="29" style="50" customWidth="1"/>
    <col min="4880" max="4880" width="4" style="50" customWidth="1"/>
    <col min="4881" max="4881" width="5.33203125" style="50" customWidth="1"/>
    <col min="4882" max="4882" width="17.6640625" style="50" customWidth="1"/>
    <col min="4883" max="4883" width="13.44140625" style="50" customWidth="1"/>
    <col min="4884" max="4884" width="10.77734375" style="50" bestFit="1" customWidth="1"/>
    <col min="4885" max="5124" width="9" style="50"/>
    <col min="5125" max="5125" width="5.6640625" style="50" customWidth="1"/>
    <col min="5126" max="5126" width="11.21875" style="50" customWidth="1"/>
    <col min="5127" max="5127" width="9.44140625" style="50" customWidth="1"/>
    <col min="5128" max="5128" width="7.21875" style="50" customWidth="1"/>
    <col min="5129" max="5129" width="10.33203125" style="50" bestFit="1" customWidth="1"/>
    <col min="5130" max="5130" width="10" style="50" customWidth="1"/>
    <col min="5131" max="5131" width="7.109375" style="50" customWidth="1"/>
    <col min="5132" max="5132" width="8.77734375" style="50" customWidth="1"/>
    <col min="5133" max="5133" width="8.6640625" style="50" customWidth="1"/>
    <col min="5134" max="5134" width="9.21875" style="50" customWidth="1"/>
    <col min="5135" max="5135" width="29" style="50" customWidth="1"/>
    <col min="5136" max="5136" width="4" style="50" customWidth="1"/>
    <col min="5137" max="5137" width="5.33203125" style="50" customWidth="1"/>
    <col min="5138" max="5138" width="17.6640625" style="50" customWidth="1"/>
    <col min="5139" max="5139" width="13.44140625" style="50" customWidth="1"/>
    <col min="5140" max="5140" width="10.77734375" style="50" bestFit="1" customWidth="1"/>
    <col min="5141" max="5380" width="9" style="50"/>
    <col min="5381" max="5381" width="5.6640625" style="50" customWidth="1"/>
    <col min="5382" max="5382" width="11.21875" style="50" customWidth="1"/>
    <col min="5383" max="5383" width="9.44140625" style="50" customWidth="1"/>
    <col min="5384" max="5384" width="7.21875" style="50" customWidth="1"/>
    <col min="5385" max="5385" width="10.33203125" style="50" bestFit="1" customWidth="1"/>
    <col min="5386" max="5386" width="10" style="50" customWidth="1"/>
    <col min="5387" max="5387" width="7.109375" style="50" customWidth="1"/>
    <col min="5388" max="5388" width="8.77734375" style="50" customWidth="1"/>
    <col min="5389" max="5389" width="8.6640625" style="50" customWidth="1"/>
    <col min="5390" max="5390" width="9.21875" style="50" customWidth="1"/>
    <col min="5391" max="5391" width="29" style="50" customWidth="1"/>
    <col min="5392" max="5392" width="4" style="50" customWidth="1"/>
    <col min="5393" max="5393" width="5.33203125" style="50" customWidth="1"/>
    <col min="5394" max="5394" width="17.6640625" style="50" customWidth="1"/>
    <col min="5395" max="5395" width="13.44140625" style="50" customWidth="1"/>
    <col min="5396" max="5396" width="10.77734375" style="50" bestFit="1" customWidth="1"/>
    <col min="5397" max="5636" width="9" style="50"/>
    <col min="5637" max="5637" width="5.6640625" style="50" customWidth="1"/>
    <col min="5638" max="5638" width="11.21875" style="50" customWidth="1"/>
    <col min="5639" max="5639" width="9.44140625" style="50" customWidth="1"/>
    <col min="5640" max="5640" width="7.21875" style="50" customWidth="1"/>
    <col min="5641" max="5641" width="10.33203125" style="50" bestFit="1" customWidth="1"/>
    <col min="5642" max="5642" width="10" style="50" customWidth="1"/>
    <col min="5643" max="5643" width="7.109375" style="50" customWidth="1"/>
    <col min="5644" max="5644" width="8.77734375" style="50" customWidth="1"/>
    <col min="5645" max="5645" width="8.6640625" style="50" customWidth="1"/>
    <col min="5646" max="5646" width="9.21875" style="50" customWidth="1"/>
    <col min="5647" max="5647" width="29" style="50" customWidth="1"/>
    <col min="5648" max="5648" width="4" style="50" customWidth="1"/>
    <col min="5649" max="5649" width="5.33203125" style="50" customWidth="1"/>
    <col min="5650" max="5650" width="17.6640625" style="50" customWidth="1"/>
    <col min="5651" max="5651" width="13.44140625" style="50" customWidth="1"/>
    <col min="5652" max="5652" width="10.77734375" style="50" bestFit="1" customWidth="1"/>
    <col min="5653" max="5892" width="9" style="50"/>
    <col min="5893" max="5893" width="5.6640625" style="50" customWidth="1"/>
    <col min="5894" max="5894" width="11.21875" style="50" customWidth="1"/>
    <col min="5895" max="5895" width="9.44140625" style="50" customWidth="1"/>
    <col min="5896" max="5896" width="7.21875" style="50" customWidth="1"/>
    <col min="5897" max="5897" width="10.33203125" style="50" bestFit="1" customWidth="1"/>
    <col min="5898" max="5898" width="10" style="50" customWidth="1"/>
    <col min="5899" max="5899" width="7.109375" style="50" customWidth="1"/>
    <col min="5900" max="5900" width="8.77734375" style="50" customWidth="1"/>
    <col min="5901" max="5901" width="8.6640625" style="50" customWidth="1"/>
    <col min="5902" max="5902" width="9.21875" style="50" customWidth="1"/>
    <col min="5903" max="5903" width="29" style="50" customWidth="1"/>
    <col min="5904" max="5904" width="4" style="50" customWidth="1"/>
    <col min="5905" max="5905" width="5.33203125" style="50" customWidth="1"/>
    <col min="5906" max="5906" width="17.6640625" style="50" customWidth="1"/>
    <col min="5907" max="5907" width="13.44140625" style="50" customWidth="1"/>
    <col min="5908" max="5908" width="10.77734375" style="50" bestFit="1" customWidth="1"/>
    <col min="5909" max="6148" width="9" style="50"/>
    <col min="6149" max="6149" width="5.6640625" style="50" customWidth="1"/>
    <col min="6150" max="6150" width="11.21875" style="50" customWidth="1"/>
    <col min="6151" max="6151" width="9.44140625" style="50" customWidth="1"/>
    <col min="6152" max="6152" width="7.21875" style="50" customWidth="1"/>
    <col min="6153" max="6153" width="10.33203125" style="50" bestFit="1" customWidth="1"/>
    <col min="6154" max="6154" width="10" style="50" customWidth="1"/>
    <col min="6155" max="6155" width="7.109375" style="50" customWidth="1"/>
    <col min="6156" max="6156" width="8.77734375" style="50" customWidth="1"/>
    <col min="6157" max="6157" width="8.6640625" style="50" customWidth="1"/>
    <col min="6158" max="6158" width="9.21875" style="50" customWidth="1"/>
    <col min="6159" max="6159" width="29" style="50" customWidth="1"/>
    <col min="6160" max="6160" width="4" style="50" customWidth="1"/>
    <col min="6161" max="6161" width="5.33203125" style="50" customWidth="1"/>
    <col min="6162" max="6162" width="17.6640625" style="50" customWidth="1"/>
    <col min="6163" max="6163" width="13.44140625" style="50" customWidth="1"/>
    <col min="6164" max="6164" width="10.77734375" style="50" bestFit="1" customWidth="1"/>
    <col min="6165" max="6404" width="9" style="50"/>
    <col min="6405" max="6405" width="5.6640625" style="50" customWidth="1"/>
    <col min="6406" max="6406" width="11.21875" style="50" customWidth="1"/>
    <col min="6407" max="6407" width="9.44140625" style="50" customWidth="1"/>
    <col min="6408" max="6408" width="7.21875" style="50" customWidth="1"/>
    <col min="6409" max="6409" width="10.33203125" style="50" bestFit="1" customWidth="1"/>
    <col min="6410" max="6410" width="10" style="50" customWidth="1"/>
    <col min="6411" max="6411" width="7.109375" style="50" customWidth="1"/>
    <col min="6412" max="6412" width="8.77734375" style="50" customWidth="1"/>
    <col min="6413" max="6413" width="8.6640625" style="50" customWidth="1"/>
    <col min="6414" max="6414" width="9.21875" style="50" customWidth="1"/>
    <col min="6415" max="6415" width="29" style="50" customWidth="1"/>
    <col min="6416" max="6416" width="4" style="50" customWidth="1"/>
    <col min="6417" max="6417" width="5.33203125" style="50" customWidth="1"/>
    <col min="6418" max="6418" width="17.6640625" style="50" customWidth="1"/>
    <col min="6419" max="6419" width="13.44140625" style="50" customWidth="1"/>
    <col min="6420" max="6420" width="10.77734375" style="50" bestFit="1" customWidth="1"/>
    <col min="6421" max="6660" width="9" style="50"/>
    <col min="6661" max="6661" width="5.6640625" style="50" customWidth="1"/>
    <col min="6662" max="6662" width="11.21875" style="50" customWidth="1"/>
    <col min="6663" max="6663" width="9.44140625" style="50" customWidth="1"/>
    <col min="6664" max="6664" width="7.21875" style="50" customWidth="1"/>
    <col min="6665" max="6665" width="10.33203125" style="50" bestFit="1" customWidth="1"/>
    <col min="6666" max="6666" width="10" style="50" customWidth="1"/>
    <col min="6667" max="6667" width="7.109375" style="50" customWidth="1"/>
    <col min="6668" max="6668" width="8.77734375" style="50" customWidth="1"/>
    <col min="6669" max="6669" width="8.6640625" style="50" customWidth="1"/>
    <col min="6670" max="6670" width="9.21875" style="50" customWidth="1"/>
    <col min="6671" max="6671" width="29" style="50" customWidth="1"/>
    <col min="6672" max="6672" width="4" style="50" customWidth="1"/>
    <col min="6673" max="6673" width="5.33203125" style="50" customWidth="1"/>
    <col min="6674" max="6674" width="17.6640625" style="50" customWidth="1"/>
    <col min="6675" max="6675" width="13.44140625" style="50" customWidth="1"/>
    <col min="6676" max="6676" width="10.77734375" style="50" bestFit="1" customWidth="1"/>
    <col min="6677" max="6916" width="9" style="50"/>
    <col min="6917" max="6917" width="5.6640625" style="50" customWidth="1"/>
    <col min="6918" max="6918" width="11.21875" style="50" customWidth="1"/>
    <col min="6919" max="6919" width="9.44140625" style="50" customWidth="1"/>
    <col min="6920" max="6920" width="7.21875" style="50" customWidth="1"/>
    <col min="6921" max="6921" width="10.33203125" style="50" bestFit="1" customWidth="1"/>
    <col min="6922" max="6922" width="10" style="50" customWidth="1"/>
    <col min="6923" max="6923" width="7.109375" style="50" customWidth="1"/>
    <col min="6924" max="6924" width="8.77734375" style="50" customWidth="1"/>
    <col min="6925" max="6925" width="8.6640625" style="50" customWidth="1"/>
    <col min="6926" max="6926" width="9.21875" style="50" customWidth="1"/>
    <col min="6927" max="6927" width="29" style="50" customWidth="1"/>
    <col min="6928" max="6928" width="4" style="50" customWidth="1"/>
    <col min="6929" max="6929" width="5.33203125" style="50" customWidth="1"/>
    <col min="6930" max="6930" width="17.6640625" style="50" customWidth="1"/>
    <col min="6931" max="6931" width="13.44140625" style="50" customWidth="1"/>
    <col min="6932" max="6932" width="10.77734375" style="50" bestFit="1" customWidth="1"/>
    <col min="6933" max="7172" width="9" style="50"/>
    <col min="7173" max="7173" width="5.6640625" style="50" customWidth="1"/>
    <col min="7174" max="7174" width="11.21875" style="50" customWidth="1"/>
    <col min="7175" max="7175" width="9.44140625" style="50" customWidth="1"/>
    <col min="7176" max="7176" width="7.21875" style="50" customWidth="1"/>
    <col min="7177" max="7177" width="10.33203125" style="50" bestFit="1" customWidth="1"/>
    <col min="7178" max="7178" width="10" style="50" customWidth="1"/>
    <col min="7179" max="7179" width="7.109375" style="50" customWidth="1"/>
    <col min="7180" max="7180" width="8.77734375" style="50" customWidth="1"/>
    <col min="7181" max="7181" width="8.6640625" style="50" customWidth="1"/>
    <col min="7182" max="7182" width="9.21875" style="50" customWidth="1"/>
    <col min="7183" max="7183" width="29" style="50" customWidth="1"/>
    <col min="7184" max="7184" width="4" style="50" customWidth="1"/>
    <col min="7185" max="7185" width="5.33203125" style="50" customWidth="1"/>
    <col min="7186" max="7186" width="17.6640625" style="50" customWidth="1"/>
    <col min="7187" max="7187" width="13.44140625" style="50" customWidth="1"/>
    <col min="7188" max="7188" width="10.77734375" style="50" bestFit="1" customWidth="1"/>
    <col min="7189" max="7428" width="9" style="50"/>
    <col min="7429" max="7429" width="5.6640625" style="50" customWidth="1"/>
    <col min="7430" max="7430" width="11.21875" style="50" customWidth="1"/>
    <col min="7431" max="7431" width="9.44140625" style="50" customWidth="1"/>
    <col min="7432" max="7432" width="7.21875" style="50" customWidth="1"/>
    <col min="7433" max="7433" width="10.33203125" style="50" bestFit="1" customWidth="1"/>
    <col min="7434" max="7434" width="10" style="50" customWidth="1"/>
    <col min="7435" max="7435" width="7.109375" style="50" customWidth="1"/>
    <col min="7436" max="7436" width="8.77734375" style="50" customWidth="1"/>
    <col min="7437" max="7437" width="8.6640625" style="50" customWidth="1"/>
    <col min="7438" max="7438" width="9.21875" style="50" customWidth="1"/>
    <col min="7439" max="7439" width="29" style="50" customWidth="1"/>
    <col min="7440" max="7440" width="4" style="50" customWidth="1"/>
    <col min="7441" max="7441" width="5.33203125" style="50" customWidth="1"/>
    <col min="7442" max="7442" width="17.6640625" style="50" customWidth="1"/>
    <col min="7443" max="7443" width="13.44140625" style="50" customWidth="1"/>
    <col min="7444" max="7444" width="10.77734375" style="50" bestFit="1" customWidth="1"/>
    <col min="7445" max="7684" width="9" style="50"/>
    <col min="7685" max="7685" width="5.6640625" style="50" customWidth="1"/>
    <col min="7686" max="7686" width="11.21875" style="50" customWidth="1"/>
    <col min="7687" max="7687" width="9.44140625" style="50" customWidth="1"/>
    <col min="7688" max="7688" width="7.21875" style="50" customWidth="1"/>
    <col min="7689" max="7689" width="10.33203125" style="50" bestFit="1" customWidth="1"/>
    <col min="7690" max="7690" width="10" style="50" customWidth="1"/>
    <col min="7691" max="7691" width="7.109375" style="50" customWidth="1"/>
    <col min="7692" max="7692" width="8.77734375" style="50" customWidth="1"/>
    <col min="7693" max="7693" width="8.6640625" style="50" customWidth="1"/>
    <col min="7694" max="7694" width="9.21875" style="50" customWidth="1"/>
    <col min="7695" max="7695" width="29" style="50" customWidth="1"/>
    <col min="7696" max="7696" width="4" style="50" customWidth="1"/>
    <col min="7697" max="7697" width="5.33203125" style="50" customWidth="1"/>
    <col min="7698" max="7698" width="17.6640625" style="50" customWidth="1"/>
    <col min="7699" max="7699" width="13.44140625" style="50" customWidth="1"/>
    <col min="7700" max="7700" width="10.77734375" style="50" bestFit="1" customWidth="1"/>
    <col min="7701" max="7940" width="9" style="50"/>
    <col min="7941" max="7941" width="5.6640625" style="50" customWidth="1"/>
    <col min="7942" max="7942" width="11.21875" style="50" customWidth="1"/>
    <col min="7943" max="7943" width="9.44140625" style="50" customWidth="1"/>
    <col min="7944" max="7944" width="7.21875" style="50" customWidth="1"/>
    <col min="7945" max="7945" width="10.33203125" style="50" bestFit="1" customWidth="1"/>
    <col min="7946" max="7946" width="10" style="50" customWidth="1"/>
    <col min="7947" max="7947" width="7.109375" style="50" customWidth="1"/>
    <col min="7948" max="7948" width="8.77734375" style="50" customWidth="1"/>
    <col min="7949" max="7949" width="8.6640625" style="50" customWidth="1"/>
    <col min="7950" max="7950" width="9.21875" style="50" customWidth="1"/>
    <col min="7951" max="7951" width="29" style="50" customWidth="1"/>
    <col min="7952" max="7952" width="4" style="50" customWidth="1"/>
    <col min="7953" max="7953" width="5.33203125" style="50" customWidth="1"/>
    <col min="7954" max="7954" width="17.6640625" style="50" customWidth="1"/>
    <col min="7955" max="7955" width="13.44140625" style="50" customWidth="1"/>
    <col min="7956" max="7956" width="10.77734375" style="50" bestFit="1" customWidth="1"/>
    <col min="7957" max="8196" width="9" style="50"/>
    <col min="8197" max="8197" width="5.6640625" style="50" customWidth="1"/>
    <col min="8198" max="8198" width="11.21875" style="50" customWidth="1"/>
    <col min="8199" max="8199" width="9.44140625" style="50" customWidth="1"/>
    <col min="8200" max="8200" width="7.21875" style="50" customWidth="1"/>
    <col min="8201" max="8201" width="10.33203125" style="50" bestFit="1" customWidth="1"/>
    <col min="8202" max="8202" width="10" style="50" customWidth="1"/>
    <col min="8203" max="8203" width="7.109375" style="50" customWidth="1"/>
    <col min="8204" max="8204" width="8.77734375" style="50" customWidth="1"/>
    <col min="8205" max="8205" width="8.6640625" style="50" customWidth="1"/>
    <col min="8206" max="8206" width="9.21875" style="50" customWidth="1"/>
    <col min="8207" max="8207" width="29" style="50" customWidth="1"/>
    <col min="8208" max="8208" width="4" style="50" customWidth="1"/>
    <col min="8209" max="8209" width="5.33203125" style="50" customWidth="1"/>
    <col min="8210" max="8210" width="17.6640625" style="50" customWidth="1"/>
    <col min="8211" max="8211" width="13.44140625" style="50" customWidth="1"/>
    <col min="8212" max="8212" width="10.77734375" style="50" bestFit="1" customWidth="1"/>
    <col min="8213" max="8452" width="9" style="50"/>
    <col min="8453" max="8453" width="5.6640625" style="50" customWidth="1"/>
    <col min="8454" max="8454" width="11.21875" style="50" customWidth="1"/>
    <col min="8455" max="8455" width="9.44140625" style="50" customWidth="1"/>
    <col min="8456" max="8456" width="7.21875" style="50" customWidth="1"/>
    <col min="8457" max="8457" width="10.33203125" style="50" bestFit="1" customWidth="1"/>
    <col min="8458" max="8458" width="10" style="50" customWidth="1"/>
    <col min="8459" max="8459" width="7.109375" style="50" customWidth="1"/>
    <col min="8460" max="8460" width="8.77734375" style="50" customWidth="1"/>
    <col min="8461" max="8461" width="8.6640625" style="50" customWidth="1"/>
    <col min="8462" max="8462" width="9.21875" style="50" customWidth="1"/>
    <col min="8463" max="8463" width="29" style="50" customWidth="1"/>
    <col min="8464" max="8464" width="4" style="50" customWidth="1"/>
    <col min="8465" max="8465" width="5.33203125" style="50" customWidth="1"/>
    <col min="8466" max="8466" width="17.6640625" style="50" customWidth="1"/>
    <col min="8467" max="8467" width="13.44140625" style="50" customWidth="1"/>
    <col min="8468" max="8468" width="10.77734375" style="50" bestFit="1" customWidth="1"/>
    <col min="8469" max="8708" width="9" style="50"/>
    <col min="8709" max="8709" width="5.6640625" style="50" customWidth="1"/>
    <col min="8710" max="8710" width="11.21875" style="50" customWidth="1"/>
    <col min="8711" max="8711" width="9.44140625" style="50" customWidth="1"/>
    <col min="8712" max="8712" width="7.21875" style="50" customWidth="1"/>
    <col min="8713" max="8713" width="10.33203125" style="50" bestFit="1" customWidth="1"/>
    <col min="8714" max="8714" width="10" style="50" customWidth="1"/>
    <col min="8715" max="8715" width="7.109375" style="50" customWidth="1"/>
    <col min="8716" max="8716" width="8.77734375" style="50" customWidth="1"/>
    <col min="8717" max="8717" width="8.6640625" style="50" customWidth="1"/>
    <col min="8718" max="8718" width="9.21875" style="50" customWidth="1"/>
    <col min="8719" max="8719" width="29" style="50" customWidth="1"/>
    <col min="8720" max="8720" width="4" style="50" customWidth="1"/>
    <col min="8721" max="8721" width="5.33203125" style="50" customWidth="1"/>
    <col min="8722" max="8722" width="17.6640625" style="50" customWidth="1"/>
    <col min="8723" max="8723" width="13.44140625" style="50" customWidth="1"/>
    <col min="8724" max="8724" width="10.77734375" style="50" bestFit="1" customWidth="1"/>
    <col min="8725" max="8964" width="9" style="50"/>
    <col min="8965" max="8965" width="5.6640625" style="50" customWidth="1"/>
    <col min="8966" max="8966" width="11.21875" style="50" customWidth="1"/>
    <col min="8967" max="8967" width="9.44140625" style="50" customWidth="1"/>
    <col min="8968" max="8968" width="7.21875" style="50" customWidth="1"/>
    <col min="8969" max="8969" width="10.33203125" style="50" bestFit="1" customWidth="1"/>
    <col min="8970" max="8970" width="10" style="50" customWidth="1"/>
    <col min="8971" max="8971" width="7.109375" style="50" customWidth="1"/>
    <col min="8972" max="8972" width="8.77734375" style="50" customWidth="1"/>
    <col min="8973" max="8973" width="8.6640625" style="50" customWidth="1"/>
    <col min="8974" max="8974" width="9.21875" style="50" customWidth="1"/>
    <col min="8975" max="8975" width="29" style="50" customWidth="1"/>
    <col min="8976" max="8976" width="4" style="50" customWidth="1"/>
    <col min="8977" max="8977" width="5.33203125" style="50" customWidth="1"/>
    <col min="8978" max="8978" width="17.6640625" style="50" customWidth="1"/>
    <col min="8979" max="8979" width="13.44140625" style="50" customWidth="1"/>
    <col min="8980" max="8980" width="10.77734375" style="50" bestFit="1" customWidth="1"/>
    <col min="8981" max="9220" width="9" style="50"/>
    <col min="9221" max="9221" width="5.6640625" style="50" customWidth="1"/>
    <col min="9222" max="9222" width="11.21875" style="50" customWidth="1"/>
    <col min="9223" max="9223" width="9.44140625" style="50" customWidth="1"/>
    <col min="9224" max="9224" width="7.21875" style="50" customWidth="1"/>
    <col min="9225" max="9225" width="10.33203125" style="50" bestFit="1" customWidth="1"/>
    <col min="9226" max="9226" width="10" style="50" customWidth="1"/>
    <col min="9227" max="9227" width="7.109375" style="50" customWidth="1"/>
    <col min="9228" max="9228" width="8.77734375" style="50" customWidth="1"/>
    <col min="9229" max="9229" width="8.6640625" style="50" customWidth="1"/>
    <col min="9230" max="9230" width="9.21875" style="50" customWidth="1"/>
    <col min="9231" max="9231" width="29" style="50" customWidth="1"/>
    <col min="9232" max="9232" width="4" style="50" customWidth="1"/>
    <col min="9233" max="9233" width="5.33203125" style="50" customWidth="1"/>
    <col min="9234" max="9234" width="17.6640625" style="50" customWidth="1"/>
    <col min="9235" max="9235" width="13.44140625" style="50" customWidth="1"/>
    <col min="9236" max="9236" width="10.77734375" style="50" bestFit="1" customWidth="1"/>
    <col min="9237" max="9476" width="9" style="50"/>
    <col min="9477" max="9477" width="5.6640625" style="50" customWidth="1"/>
    <col min="9478" max="9478" width="11.21875" style="50" customWidth="1"/>
    <col min="9479" max="9479" width="9.44140625" style="50" customWidth="1"/>
    <col min="9480" max="9480" width="7.21875" style="50" customWidth="1"/>
    <col min="9481" max="9481" width="10.33203125" style="50" bestFit="1" customWidth="1"/>
    <col min="9482" max="9482" width="10" style="50" customWidth="1"/>
    <col min="9483" max="9483" width="7.109375" style="50" customWidth="1"/>
    <col min="9484" max="9484" width="8.77734375" style="50" customWidth="1"/>
    <col min="9485" max="9485" width="8.6640625" style="50" customWidth="1"/>
    <col min="9486" max="9486" width="9.21875" style="50" customWidth="1"/>
    <col min="9487" max="9487" width="29" style="50" customWidth="1"/>
    <col min="9488" max="9488" width="4" style="50" customWidth="1"/>
    <col min="9489" max="9489" width="5.33203125" style="50" customWidth="1"/>
    <col min="9490" max="9490" width="17.6640625" style="50" customWidth="1"/>
    <col min="9491" max="9491" width="13.44140625" style="50" customWidth="1"/>
    <col min="9492" max="9492" width="10.77734375" style="50" bestFit="1" customWidth="1"/>
    <col min="9493" max="9732" width="9" style="50"/>
    <col min="9733" max="9733" width="5.6640625" style="50" customWidth="1"/>
    <col min="9734" max="9734" width="11.21875" style="50" customWidth="1"/>
    <col min="9735" max="9735" width="9.44140625" style="50" customWidth="1"/>
    <col min="9736" max="9736" width="7.21875" style="50" customWidth="1"/>
    <col min="9737" max="9737" width="10.33203125" style="50" bestFit="1" customWidth="1"/>
    <col min="9738" max="9738" width="10" style="50" customWidth="1"/>
    <col min="9739" max="9739" width="7.109375" style="50" customWidth="1"/>
    <col min="9740" max="9740" width="8.77734375" style="50" customWidth="1"/>
    <col min="9741" max="9741" width="8.6640625" style="50" customWidth="1"/>
    <col min="9742" max="9742" width="9.21875" style="50" customWidth="1"/>
    <col min="9743" max="9743" width="29" style="50" customWidth="1"/>
    <col min="9744" max="9744" width="4" style="50" customWidth="1"/>
    <col min="9745" max="9745" width="5.33203125" style="50" customWidth="1"/>
    <col min="9746" max="9746" width="17.6640625" style="50" customWidth="1"/>
    <col min="9747" max="9747" width="13.44140625" style="50" customWidth="1"/>
    <col min="9748" max="9748" width="10.77734375" style="50" bestFit="1" customWidth="1"/>
    <col min="9749" max="9988" width="9" style="50"/>
    <col min="9989" max="9989" width="5.6640625" style="50" customWidth="1"/>
    <col min="9990" max="9990" width="11.21875" style="50" customWidth="1"/>
    <col min="9991" max="9991" width="9.44140625" style="50" customWidth="1"/>
    <col min="9992" max="9992" width="7.21875" style="50" customWidth="1"/>
    <col min="9993" max="9993" width="10.33203125" style="50" bestFit="1" customWidth="1"/>
    <col min="9994" max="9994" width="10" style="50" customWidth="1"/>
    <col min="9995" max="9995" width="7.109375" style="50" customWidth="1"/>
    <col min="9996" max="9996" width="8.77734375" style="50" customWidth="1"/>
    <col min="9997" max="9997" width="8.6640625" style="50" customWidth="1"/>
    <col min="9998" max="9998" width="9.21875" style="50" customWidth="1"/>
    <col min="9999" max="9999" width="29" style="50" customWidth="1"/>
    <col min="10000" max="10000" width="4" style="50" customWidth="1"/>
    <col min="10001" max="10001" width="5.33203125" style="50" customWidth="1"/>
    <col min="10002" max="10002" width="17.6640625" style="50" customWidth="1"/>
    <col min="10003" max="10003" width="13.44140625" style="50" customWidth="1"/>
    <col min="10004" max="10004" width="10.77734375" style="50" bestFit="1" customWidth="1"/>
    <col min="10005" max="10244" width="9" style="50"/>
    <col min="10245" max="10245" width="5.6640625" style="50" customWidth="1"/>
    <col min="10246" max="10246" width="11.21875" style="50" customWidth="1"/>
    <col min="10247" max="10247" width="9.44140625" style="50" customWidth="1"/>
    <col min="10248" max="10248" width="7.21875" style="50" customWidth="1"/>
    <col min="10249" max="10249" width="10.33203125" style="50" bestFit="1" customWidth="1"/>
    <col min="10250" max="10250" width="10" style="50" customWidth="1"/>
    <col min="10251" max="10251" width="7.109375" style="50" customWidth="1"/>
    <col min="10252" max="10252" width="8.77734375" style="50" customWidth="1"/>
    <col min="10253" max="10253" width="8.6640625" style="50" customWidth="1"/>
    <col min="10254" max="10254" width="9.21875" style="50" customWidth="1"/>
    <col min="10255" max="10255" width="29" style="50" customWidth="1"/>
    <col min="10256" max="10256" width="4" style="50" customWidth="1"/>
    <col min="10257" max="10257" width="5.33203125" style="50" customWidth="1"/>
    <col min="10258" max="10258" width="17.6640625" style="50" customWidth="1"/>
    <col min="10259" max="10259" width="13.44140625" style="50" customWidth="1"/>
    <col min="10260" max="10260" width="10.77734375" style="50" bestFit="1" customWidth="1"/>
    <col min="10261" max="10500" width="9" style="50"/>
    <col min="10501" max="10501" width="5.6640625" style="50" customWidth="1"/>
    <col min="10502" max="10502" width="11.21875" style="50" customWidth="1"/>
    <col min="10503" max="10503" width="9.44140625" style="50" customWidth="1"/>
    <col min="10504" max="10504" width="7.21875" style="50" customWidth="1"/>
    <col min="10505" max="10505" width="10.33203125" style="50" bestFit="1" customWidth="1"/>
    <col min="10506" max="10506" width="10" style="50" customWidth="1"/>
    <col min="10507" max="10507" width="7.109375" style="50" customWidth="1"/>
    <col min="10508" max="10508" width="8.77734375" style="50" customWidth="1"/>
    <col min="10509" max="10509" width="8.6640625" style="50" customWidth="1"/>
    <col min="10510" max="10510" width="9.21875" style="50" customWidth="1"/>
    <col min="10511" max="10511" width="29" style="50" customWidth="1"/>
    <col min="10512" max="10512" width="4" style="50" customWidth="1"/>
    <col min="10513" max="10513" width="5.33203125" style="50" customWidth="1"/>
    <col min="10514" max="10514" width="17.6640625" style="50" customWidth="1"/>
    <col min="10515" max="10515" width="13.44140625" style="50" customWidth="1"/>
    <col min="10516" max="10516" width="10.77734375" style="50" bestFit="1" customWidth="1"/>
    <col min="10517" max="10756" width="9" style="50"/>
    <col min="10757" max="10757" width="5.6640625" style="50" customWidth="1"/>
    <col min="10758" max="10758" width="11.21875" style="50" customWidth="1"/>
    <col min="10759" max="10759" width="9.44140625" style="50" customWidth="1"/>
    <col min="10760" max="10760" width="7.21875" style="50" customWidth="1"/>
    <col min="10761" max="10761" width="10.33203125" style="50" bestFit="1" customWidth="1"/>
    <col min="10762" max="10762" width="10" style="50" customWidth="1"/>
    <col min="10763" max="10763" width="7.109375" style="50" customWidth="1"/>
    <col min="10764" max="10764" width="8.77734375" style="50" customWidth="1"/>
    <col min="10765" max="10765" width="8.6640625" style="50" customWidth="1"/>
    <col min="10766" max="10766" width="9.21875" style="50" customWidth="1"/>
    <col min="10767" max="10767" width="29" style="50" customWidth="1"/>
    <col min="10768" max="10768" width="4" style="50" customWidth="1"/>
    <col min="10769" max="10769" width="5.33203125" style="50" customWidth="1"/>
    <col min="10770" max="10770" width="17.6640625" style="50" customWidth="1"/>
    <col min="10771" max="10771" width="13.44140625" style="50" customWidth="1"/>
    <col min="10772" max="10772" width="10.77734375" style="50" bestFit="1" customWidth="1"/>
    <col min="10773" max="11012" width="9" style="50"/>
    <col min="11013" max="11013" width="5.6640625" style="50" customWidth="1"/>
    <col min="11014" max="11014" width="11.21875" style="50" customWidth="1"/>
    <col min="11015" max="11015" width="9.44140625" style="50" customWidth="1"/>
    <col min="11016" max="11016" width="7.21875" style="50" customWidth="1"/>
    <col min="11017" max="11017" width="10.33203125" style="50" bestFit="1" customWidth="1"/>
    <col min="11018" max="11018" width="10" style="50" customWidth="1"/>
    <col min="11019" max="11019" width="7.109375" style="50" customWidth="1"/>
    <col min="11020" max="11020" width="8.77734375" style="50" customWidth="1"/>
    <col min="11021" max="11021" width="8.6640625" style="50" customWidth="1"/>
    <col min="11022" max="11022" width="9.21875" style="50" customWidth="1"/>
    <col min="11023" max="11023" width="29" style="50" customWidth="1"/>
    <col min="11024" max="11024" width="4" style="50" customWidth="1"/>
    <col min="11025" max="11025" width="5.33203125" style="50" customWidth="1"/>
    <col min="11026" max="11026" width="17.6640625" style="50" customWidth="1"/>
    <col min="11027" max="11027" width="13.44140625" style="50" customWidth="1"/>
    <col min="11028" max="11028" width="10.77734375" style="50" bestFit="1" customWidth="1"/>
    <col min="11029" max="11268" width="9" style="50"/>
    <col min="11269" max="11269" width="5.6640625" style="50" customWidth="1"/>
    <col min="11270" max="11270" width="11.21875" style="50" customWidth="1"/>
    <col min="11271" max="11271" width="9.44140625" style="50" customWidth="1"/>
    <col min="11272" max="11272" width="7.21875" style="50" customWidth="1"/>
    <col min="11273" max="11273" width="10.33203125" style="50" bestFit="1" customWidth="1"/>
    <col min="11274" max="11274" width="10" style="50" customWidth="1"/>
    <col min="11275" max="11275" width="7.109375" style="50" customWidth="1"/>
    <col min="11276" max="11276" width="8.77734375" style="50" customWidth="1"/>
    <col min="11277" max="11277" width="8.6640625" style="50" customWidth="1"/>
    <col min="11278" max="11278" width="9.21875" style="50" customWidth="1"/>
    <col min="11279" max="11279" width="29" style="50" customWidth="1"/>
    <col min="11280" max="11280" width="4" style="50" customWidth="1"/>
    <col min="11281" max="11281" width="5.33203125" style="50" customWidth="1"/>
    <col min="11282" max="11282" width="17.6640625" style="50" customWidth="1"/>
    <col min="11283" max="11283" width="13.44140625" style="50" customWidth="1"/>
    <col min="11284" max="11284" width="10.77734375" style="50" bestFit="1" customWidth="1"/>
    <col min="11285" max="11524" width="9" style="50"/>
    <col min="11525" max="11525" width="5.6640625" style="50" customWidth="1"/>
    <col min="11526" max="11526" width="11.21875" style="50" customWidth="1"/>
    <col min="11527" max="11527" width="9.44140625" style="50" customWidth="1"/>
    <col min="11528" max="11528" width="7.21875" style="50" customWidth="1"/>
    <col min="11529" max="11529" width="10.33203125" style="50" bestFit="1" customWidth="1"/>
    <col min="11530" max="11530" width="10" style="50" customWidth="1"/>
    <col min="11531" max="11531" width="7.109375" style="50" customWidth="1"/>
    <col min="11532" max="11532" width="8.77734375" style="50" customWidth="1"/>
    <col min="11533" max="11533" width="8.6640625" style="50" customWidth="1"/>
    <col min="11534" max="11534" width="9.21875" style="50" customWidth="1"/>
    <col min="11535" max="11535" width="29" style="50" customWidth="1"/>
    <col min="11536" max="11536" width="4" style="50" customWidth="1"/>
    <col min="11537" max="11537" width="5.33203125" style="50" customWidth="1"/>
    <col min="11538" max="11538" width="17.6640625" style="50" customWidth="1"/>
    <col min="11539" max="11539" width="13.44140625" style="50" customWidth="1"/>
    <col min="11540" max="11540" width="10.77734375" style="50" bestFit="1" customWidth="1"/>
    <col min="11541" max="11780" width="9" style="50"/>
    <col min="11781" max="11781" width="5.6640625" style="50" customWidth="1"/>
    <col min="11782" max="11782" width="11.21875" style="50" customWidth="1"/>
    <col min="11783" max="11783" width="9.44140625" style="50" customWidth="1"/>
    <col min="11784" max="11784" width="7.21875" style="50" customWidth="1"/>
    <col min="11785" max="11785" width="10.33203125" style="50" bestFit="1" customWidth="1"/>
    <col min="11786" max="11786" width="10" style="50" customWidth="1"/>
    <col min="11787" max="11787" width="7.109375" style="50" customWidth="1"/>
    <col min="11788" max="11788" width="8.77734375" style="50" customWidth="1"/>
    <col min="11789" max="11789" width="8.6640625" style="50" customWidth="1"/>
    <col min="11790" max="11790" width="9.21875" style="50" customWidth="1"/>
    <col min="11791" max="11791" width="29" style="50" customWidth="1"/>
    <col min="11792" max="11792" width="4" style="50" customWidth="1"/>
    <col min="11793" max="11793" width="5.33203125" style="50" customWidth="1"/>
    <col min="11794" max="11794" width="17.6640625" style="50" customWidth="1"/>
    <col min="11795" max="11795" width="13.44140625" style="50" customWidth="1"/>
    <col min="11796" max="11796" width="10.77734375" style="50" bestFit="1" customWidth="1"/>
    <col min="11797" max="12036" width="9" style="50"/>
    <col min="12037" max="12037" width="5.6640625" style="50" customWidth="1"/>
    <col min="12038" max="12038" width="11.21875" style="50" customWidth="1"/>
    <col min="12039" max="12039" width="9.44140625" style="50" customWidth="1"/>
    <col min="12040" max="12040" width="7.21875" style="50" customWidth="1"/>
    <col min="12041" max="12041" width="10.33203125" style="50" bestFit="1" customWidth="1"/>
    <col min="12042" max="12042" width="10" style="50" customWidth="1"/>
    <col min="12043" max="12043" width="7.109375" style="50" customWidth="1"/>
    <col min="12044" max="12044" width="8.77734375" style="50" customWidth="1"/>
    <col min="12045" max="12045" width="8.6640625" style="50" customWidth="1"/>
    <col min="12046" max="12046" width="9.21875" style="50" customWidth="1"/>
    <col min="12047" max="12047" width="29" style="50" customWidth="1"/>
    <col min="12048" max="12048" width="4" style="50" customWidth="1"/>
    <col min="12049" max="12049" width="5.33203125" style="50" customWidth="1"/>
    <col min="12050" max="12050" width="17.6640625" style="50" customWidth="1"/>
    <col min="12051" max="12051" width="13.44140625" style="50" customWidth="1"/>
    <col min="12052" max="12052" width="10.77734375" style="50" bestFit="1" customWidth="1"/>
    <col min="12053" max="12292" width="9" style="50"/>
    <col min="12293" max="12293" width="5.6640625" style="50" customWidth="1"/>
    <col min="12294" max="12294" width="11.21875" style="50" customWidth="1"/>
    <col min="12295" max="12295" width="9.44140625" style="50" customWidth="1"/>
    <col min="12296" max="12296" width="7.21875" style="50" customWidth="1"/>
    <col min="12297" max="12297" width="10.33203125" style="50" bestFit="1" customWidth="1"/>
    <col min="12298" max="12298" width="10" style="50" customWidth="1"/>
    <col min="12299" max="12299" width="7.109375" style="50" customWidth="1"/>
    <col min="12300" max="12300" width="8.77734375" style="50" customWidth="1"/>
    <col min="12301" max="12301" width="8.6640625" style="50" customWidth="1"/>
    <col min="12302" max="12302" width="9.21875" style="50" customWidth="1"/>
    <col min="12303" max="12303" width="29" style="50" customWidth="1"/>
    <col min="12304" max="12304" width="4" style="50" customWidth="1"/>
    <col min="12305" max="12305" width="5.33203125" style="50" customWidth="1"/>
    <col min="12306" max="12306" width="17.6640625" style="50" customWidth="1"/>
    <col min="12307" max="12307" width="13.44140625" style="50" customWidth="1"/>
    <col min="12308" max="12308" width="10.77734375" style="50" bestFit="1" customWidth="1"/>
    <col min="12309" max="12548" width="9" style="50"/>
    <col min="12549" max="12549" width="5.6640625" style="50" customWidth="1"/>
    <col min="12550" max="12550" width="11.21875" style="50" customWidth="1"/>
    <col min="12551" max="12551" width="9.44140625" style="50" customWidth="1"/>
    <col min="12552" max="12552" width="7.21875" style="50" customWidth="1"/>
    <col min="12553" max="12553" width="10.33203125" style="50" bestFit="1" customWidth="1"/>
    <col min="12554" max="12554" width="10" style="50" customWidth="1"/>
    <col min="12555" max="12555" width="7.109375" style="50" customWidth="1"/>
    <col min="12556" max="12556" width="8.77734375" style="50" customWidth="1"/>
    <col min="12557" max="12557" width="8.6640625" style="50" customWidth="1"/>
    <col min="12558" max="12558" width="9.21875" style="50" customWidth="1"/>
    <col min="12559" max="12559" width="29" style="50" customWidth="1"/>
    <col min="12560" max="12560" width="4" style="50" customWidth="1"/>
    <col min="12561" max="12561" width="5.33203125" style="50" customWidth="1"/>
    <col min="12562" max="12562" width="17.6640625" style="50" customWidth="1"/>
    <col min="12563" max="12563" width="13.44140625" style="50" customWidth="1"/>
    <col min="12564" max="12564" width="10.77734375" style="50" bestFit="1" customWidth="1"/>
    <col min="12565" max="12804" width="9" style="50"/>
    <col min="12805" max="12805" width="5.6640625" style="50" customWidth="1"/>
    <col min="12806" max="12806" width="11.21875" style="50" customWidth="1"/>
    <col min="12807" max="12807" width="9.44140625" style="50" customWidth="1"/>
    <col min="12808" max="12808" width="7.21875" style="50" customWidth="1"/>
    <col min="12809" max="12809" width="10.33203125" style="50" bestFit="1" customWidth="1"/>
    <col min="12810" max="12810" width="10" style="50" customWidth="1"/>
    <col min="12811" max="12811" width="7.109375" style="50" customWidth="1"/>
    <col min="12812" max="12812" width="8.77734375" style="50" customWidth="1"/>
    <col min="12813" max="12813" width="8.6640625" style="50" customWidth="1"/>
    <col min="12814" max="12814" width="9.21875" style="50" customWidth="1"/>
    <col min="12815" max="12815" width="29" style="50" customWidth="1"/>
    <col min="12816" max="12816" width="4" style="50" customWidth="1"/>
    <col min="12817" max="12817" width="5.33203125" style="50" customWidth="1"/>
    <col min="12818" max="12818" width="17.6640625" style="50" customWidth="1"/>
    <col min="12819" max="12819" width="13.44140625" style="50" customWidth="1"/>
    <col min="12820" max="12820" width="10.77734375" style="50" bestFit="1" customWidth="1"/>
    <col min="12821" max="13060" width="9" style="50"/>
    <col min="13061" max="13061" width="5.6640625" style="50" customWidth="1"/>
    <col min="13062" max="13062" width="11.21875" style="50" customWidth="1"/>
    <col min="13063" max="13063" width="9.44140625" style="50" customWidth="1"/>
    <col min="13064" max="13064" width="7.21875" style="50" customWidth="1"/>
    <col min="13065" max="13065" width="10.33203125" style="50" bestFit="1" customWidth="1"/>
    <col min="13066" max="13066" width="10" style="50" customWidth="1"/>
    <col min="13067" max="13067" width="7.109375" style="50" customWidth="1"/>
    <col min="13068" max="13068" width="8.77734375" style="50" customWidth="1"/>
    <col min="13069" max="13069" width="8.6640625" style="50" customWidth="1"/>
    <col min="13070" max="13070" width="9.21875" style="50" customWidth="1"/>
    <col min="13071" max="13071" width="29" style="50" customWidth="1"/>
    <col min="13072" max="13072" width="4" style="50" customWidth="1"/>
    <col min="13073" max="13073" width="5.33203125" style="50" customWidth="1"/>
    <col min="13074" max="13074" width="17.6640625" style="50" customWidth="1"/>
    <col min="13075" max="13075" width="13.44140625" style="50" customWidth="1"/>
    <col min="13076" max="13076" width="10.77734375" style="50" bestFit="1" customWidth="1"/>
    <col min="13077" max="13316" width="9" style="50"/>
    <col min="13317" max="13317" width="5.6640625" style="50" customWidth="1"/>
    <col min="13318" max="13318" width="11.21875" style="50" customWidth="1"/>
    <col min="13319" max="13319" width="9.44140625" style="50" customWidth="1"/>
    <col min="13320" max="13320" width="7.21875" style="50" customWidth="1"/>
    <col min="13321" max="13321" width="10.33203125" style="50" bestFit="1" customWidth="1"/>
    <col min="13322" max="13322" width="10" style="50" customWidth="1"/>
    <col min="13323" max="13323" width="7.109375" style="50" customWidth="1"/>
    <col min="13324" max="13324" width="8.77734375" style="50" customWidth="1"/>
    <col min="13325" max="13325" width="8.6640625" style="50" customWidth="1"/>
    <col min="13326" max="13326" width="9.21875" style="50" customWidth="1"/>
    <col min="13327" max="13327" width="29" style="50" customWidth="1"/>
    <col min="13328" max="13328" width="4" style="50" customWidth="1"/>
    <col min="13329" max="13329" width="5.33203125" style="50" customWidth="1"/>
    <col min="13330" max="13330" width="17.6640625" style="50" customWidth="1"/>
    <col min="13331" max="13331" width="13.44140625" style="50" customWidth="1"/>
    <col min="13332" max="13332" width="10.77734375" style="50" bestFit="1" customWidth="1"/>
    <col min="13333" max="13572" width="9" style="50"/>
    <col min="13573" max="13573" width="5.6640625" style="50" customWidth="1"/>
    <col min="13574" max="13574" width="11.21875" style="50" customWidth="1"/>
    <col min="13575" max="13575" width="9.44140625" style="50" customWidth="1"/>
    <col min="13576" max="13576" width="7.21875" style="50" customWidth="1"/>
    <col min="13577" max="13577" width="10.33203125" style="50" bestFit="1" customWidth="1"/>
    <col min="13578" max="13578" width="10" style="50" customWidth="1"/>
    <col min="13579" max="13579" width="7.109375" style="50" customWidth="1"/>
    <col min="13580" max="13580" width="8.77734375" style="50" customWidth="1"/>
    <col min="13581" max="13581" width="8.6640625" style="50" customWidth="1"/>
    <col min="13582" max="13582" width="9.21875" style="50" customWidth="1"/>
    <col min="13583" max="13583" width="29" style="50" customWidth="1"/>
    <col min="13584" max="13584" width="4" style="50" customWidth="1"/>
    <col min="13585" max="13585" width="5.33203125" style="50" customWidth="1"/>
    <col min="13586" max="13586" width="17.6640625" style="50" customWidth="1"/>
    <col min="13587" max="13587" width="13.44140625" style="50" customWidth="1"/>
    <col min="13588" max="13588" width="10.77734375" style="50" bestFit="1" customWidth="1"/>
    <col min="13589" max="13828" width="9" style="50"/>
    <col min="13829" max="13829" width="5.6640625" style="50" customWidth="1"/>
    <col min="13830" max="13830" width="11.21875" style="50" customWidth="1"/>
    <col min="13831" max="13831" width="9.44140625" style="50" customWidth="1"/>
    <col min="13832" max="13832" width="7.21875" style="50" customWidth="1"/>
    <col min="13833" max="13833" width="10.33203125" style="50" bestFit="1" customWidth="1"/>
    <col min="13834" max="13834" width="10" style="50" customWidth="1"/>
    <col min="13835" max="13835" width="7.109375" style="50" customWidth="1"/>
    <col min="13836" max="13836" width="8.77734375" style="50" customWidth="1"/>
    <col min="13837" max="13837" width="8.6640625" style="50" customWidth="1"/>
    <col min="13838" max="13838" width="9.21875" style="50" customWidth="1"/>
    <col min="13839" max="13839" width="29" style="50" customWidth="1"/>
    <col min="13840" max="13840" width="4" style="50" customWidth="1"/>
    <col min="13841" max="13841" width="5.33203125" style="50" customWidth="1"/>
    <col min="13842" max="13842" width="17.6640625" style="50" customWidth="1"/>
    <col min="13843" max="13843" width="13.44140625" style="50" customWidth="1"/>
    <col min="13844" max="13844" width="10.77734375" style="50" bestFit="1" customWidth="1"/>
    <col min="13845" max="14084" width="9" style="50"/>
    <col min="14085" max="14085" width="5.6640625" style="50" customWidth="1"/>
    <col min="14086" max="14086" width="11.21875" style="50" customWidth="1"/>
    <col min="14087" max="14087" width="9.44140625" style="50" customWidth="1"/>
    <col min="14088" max="14088" width="7.21875" style="50" customWidth="1"/>
    <col min="14089" max="14089" width="10.33203125" style="50" bestFit="1" customWidth="1"/>
    <col min="14090" max="14090" width="10" style="50" customWidth="1"/>
    <col min="14091" max="14091" width="7.109375" style="50" customWidth="1"/>
    <col min="14092" max="14092" width="8.77734375" style="50" customWidth="1"/>
    <col min="14093" max="14093" width="8.6640625" style="50" customWidth="1"/>
    <col min="14094" max="14094" width="9.21875" style="50" customWidth="1"/>
    <col min="14095" max="14095" width="29" style="50" customWidth="1"/>
    <col min="14096" max="14096" width="4" style="50" customWidth="1"/>
    <col min="14097" max="14097" width="5.33203125" style="50" customWidth="1"/>
    <col min="14098" max="14098" width="17.6640625" style="50" customWidth="1"/>
    <col min="14099" max="14099" width="13.44140625" style="50" customWidth="1"/>
    <col min="14100" max="14100" width="10.77734375" style="50" bestFit="1" customWidth="1"/>
    <col min="14101" max="14340" width="9" style="50"/>
    <col min="14341" max="14341" width="5.6640625" style="50" customWidth="1"/>
    <col min="14342" max="14342" width="11.21875" style="50" customWidth="1"/>
    <col min="14343" max="14343" width="9.44140625" style="50" customWidth="1"/>
    <col min="14344" max="14344" width="7.21875" style="50" customWidth="1"/>
    <col min="14345" max="14345" width="10.33203125" style="50" bestFit="1" customWidth="1"/>
    <col min="14346" max="14346" width="10" style="50" customWidth="1"/>
    <col min="14347" max="14347" width="7.109375" style="50" customWidth="1"/>
    <col min="14348" max="14348" width="8.77734375" style="50" customWidth="1"/>
    <col min="14349" max="14349" width="8.6640625" style="50" customWidth="1"/>
    <col min="14350" max="14350" width="9.21875" style="50" customWidth="1"/>
    <col min="14351" max="14351" width="29" style="50" customWidth="1"/>
    <col min="14352" max="14352" width="4" style="50" customWidth="1"/>
    <col min="14353" max="14353" width="5.33203125" style="50" customWidth="1"/>
    <col min="14354" max="14354" width="17.6640625" style="50" customWidth="1"/>
    <col min="14355" max="14355" width="13.44140625" style="50" customWidth="1"/>
    <col min="14356" max="14356" width="10.77734375" style="50" bestFit="1" customWidth="1"/>
    <col min="14357" max="14596" width="9" style="50"/>
    <col min="14597" max="14597" width="5.6640625" style="50" customWidth="1"/>
    <col min="14598" max="14598" width="11.21875" style="50" customWidth="1"/>
    <col min="14599" max="14599" width="9.44140625" style="50" customWidth="1"/>
    <col min="14600" max="14600" width="7.21875" style="50" customWidth="1"/>
    <col min="14601" max="14601" width="10.33203125" style="50" bestFit="1" customWidth="1"/>
    <col min="14602" max="14602" width="10" style="50" customWidth="1"/>
    <col min="14603" max="14603" width="7.109375" style="50" customWidth="1"/>
    <col min="14604" max="14604" width="8.77734375" style="50" customWidth="1"/>
    <col min="14605" max="14605" width="8.6640625" style="50" customWidth="1"/>
    <col min="14606" max="14606" width="9.21875" style="50" customWidth="1"/>
    <col min="14607" max="14607" width="29" style="50" customWidth="1"/>
    <col min="14608" max="14608" width="4" style="50" customWidth="1"/>
    <col min="14609" max="14609" width="5.33203125" style="50" customWidth="1"/>
    <col min="14610" max="14610" width="17.6640625" style="50" customWidth="1"/>
    <col min="14611" max="14611" width="13.44140625" style="50" customWidth="1"/>
    <col min="14612" max="14612" width="10.77734375" style="50" bestFit="1" customWidth="1"/>
    <col min="14613" max="14852" width="9" style="50"/>
    <col min="14853" max="14853" width="5.6640625" style="50" customWidth="1"/>
    <col min="14854" max="14854" width="11.21875" style="50" customWidth="1"/>
    <col min="14855" max="14855" width="9.44140625" style="50" customWidth="1"/>
    <col min="14856" max="14856" width="7.21875" style="50" customWidth="1"/>
    <col min="14857" max="14857" width="10.33203125" style="50" bestFit="1" customWidth="1"/>
    <col min="14858" max="14858" width="10" style="50" customWidth="1"/>
    <col min="14859" max="14859" width="7.109375" style="50" customWidth="1"/>
    <col min="14860" max="14860" width="8.77734375" style="50" customWidth="1"/>
    <col min="14861" max="14861" width="8.6640625" style="50" customWidth="1"/>
    <col min="14862" max="14862" width="9.21875" style="50" customWidth="1"/>
    <col min="14863" max="14863" width="29" style="50" customWidth="1"/>
    <col min="14864" max="14864" width="4" style="50" customWidth="1"/>
    <col min="14865" max="14865" width="5.33203125" style="50" customWidth="1"/>
    <col min="14866" max="14866" width="17.6640625" style="50" customWidth="1"/>
    <col min="14867" max="14867" width="13.44140625" style="50" customWidth="1"/>
    <col min="14868" max="14868" width="10.77734375" style="50" bestFit="1" customWidth="1"/>
    <col min="14869" max="15108" width="9" style="50"/>
    <col min="15109" max="15109" width="5.6640625" style="50" customWidth="1"/>
    <col min="15110" max="15110" width="11.21875" style="50" customWidth="1"/>
    <col min="15111" max="15111" width="9.44140625" style="50" customWidth="1"/>
    <col min="15112" max="15112" width="7.21875" style="50" customWidth="1"/>
    <col min="15113" max="15113" width="10.33203125" style="50" bestFit="1" customWidth="1"/>
    <col min="15114" max="15114" width="10" style="50" customWidth="1"/>
    <col min="15115" max="15115" width="7.109375" style="50" customWidth="1"/>
    <col min="15116" max="15116" width="8.77734375" style="50" customWidth="1"/>
    <col min="15117" max="15117" width="8.6640625" style="50" customWidth="1"/>
    <col min="15118" max="15118" width="9.21875" style="50" customWidth="1"/>
    <col min="15119" max="15119" width="29" style="50" customWidth="1"/>
    <col min="15120" max="15120" width="4" style="50" customWidth="1"/>
    <col min="15121" max="15121" width="5.33203125" style="50" customWidth="1"/>
    <col min="15122" max="15122" width="17.6640625" style="50" customWidth="1"/>
    <col min="15123" max="15123" width="13.44140625" style="50" customWidth="1"/>
    <col min="15124" max="15124" width="10.77734375" style="50" bestFit="1" customWidth="1"/>
    <col min="15125" max="15364" width="9" style="50"/>
    <col min="15365" max="15365" width="5.6640625" style="50" customWidth="1"/>
    <col min="15366" max="15366" width="11.21875" style="50" customWidth="1"/>
    <col min="15367" max="15367" width="9.44140625" style="50" customWidth="1"/>
    <col min="15368" max="15368" width="7.21875" style="50" customWidth="1"/>
    <col min="15369" max="15369" width="10.33203125" style="50" bestFit="1" customWidth="1"/>
    <col min="15370" max="15370" width="10" style="50" customWidth="1"/>
    <col min="15371" max="15371" width="7.109375" style="50" customWidth="1"/>
    <col min="15372" max="15372" width="8.77734375" style="50" customWidth="1"/>
    <col min="15373" max="15373" width="8.6640625" style="50" customWidth="1"/>
    <col min="15374" max="15374" width="9.21875" style="50" customWidth="1"/>
    <col min="15375" max="15375" width="29" style="50" customWidth="1"/>
    <col min="15376" max="15376" width="4" style="50" customWidth="1"/>
    <col min="15377" max="15377" width="5.33203125" style="50" customWidth="1"/>
    <col min="15378" max="15378" width="17.6640625" style="50" customWidth="1"/>
    <col min="15379" max="15379" width="13.44140625" style="50" customWidth="1"/>
    <col min="15380" max="15380" width="10.77734375" style="50" bestFit="1" customWidth="1"/>
    <col min="15381" max="15620" width="9" style="50"/>
    <col min="15621" max="15621" width="5.6640625" style="50" customWidth="1"/>
    <col min="15622" max="15622" width="11.21875" style="50" customWidth="1"/>
    <col min="15623" max="15623" width="9.44140625" style="50" customWidth="1"/>
    <col min="15624" max="15624" width="7.21875" style="50" customWidth="1"/>
    <col min="15625" max="15625" width="10.33203125" style="50" bestFit="1" customWidth="1"/>
    <col min="15626" max="15626" width="10" style="50" customWidth="1"/>
    <col min="15627" max="15627" width="7.109375" style="50" customWidth="1"/>
    <col min="15628" max="15628" width="8.77734375" style="50" customWidth="1"/>
    <col min="15629" max="15629" width="8.6640625" style="50" customWidth="1"/>
    <col min="15630" max="15630" width="9.21875" style="50" customWidth="1"/>
    <col min="15631" max="15631" width="29" style="50" customWidth="1"/>
    <col min="15632" max="15632" width="4" style="50" customWidth="1"/>
    <col min="15633" max="15633" width="5.33203125" style="50" customWidth="1"/>
    <col min="15634" max="15634" width="17.6640625" style="50" customWidth="1"/>
    <col min="15635" max="15635" width="13.44140625" style="50" customWidth="1"/>
    <col min="15636" max="15636" width="10.77734375" style="50" bestFit="1" customWidth="1"/>
    <col min="15637" max="15876" width="9" style="50"/>
    <col min="15877" max="15877" width="5.6640625" style="50" customWidth="1"/>
    <col min="15878" max="15878" width="11.21875" style="50" customWidth="1"/>
    <col min="15879" max="15879" width="9.44140625" style="50" customWidth="1"/>
    <col min="15880" max="15880" width="7.21875" style="50" customWidth="1"/>
    <col min="15881" max="15881" width="10.33203125" style="50" bestFit="1" customWidth="1"/>
    <col min="15882" max="15882" width="10" style="50" customWidth="1"/>
    <col min="15883" max="15883" width="7.109375" style="50" customWidth="1"/>
    <col min="15884" max="15884" width="8.77734375" style="50" customWidth="1"/>
    <col min="15885" max="15885" width="8.6640625" style="50" customWidth="1"/>
    <col min="15886" max="15886" width="9.21875" style="50" customWidth="1"/>
    <col min="15887" max="15887" width="29" style="50" customWidth="1"/>
    <col min="15888" max="15888" width="4" style="50" customWidth="1"/>
    <col min="15889" max="15889" width="5.33203125" style="50" customWidth="1"/>
    <col min="15890" max="15890" width="17.6640625" style="50" customWidth="1"/>
    <col min="15891" max="15891" width="13.44140625" style="50" customWidth="1"/>
    <col min="15892" max="15892" width="10.77734375" style="50" bestFit="1" customWidth="1"/>
    <col min="15893" max="16132" width="9" style="50"/>
    <col min="16133" max="16133" width="5.6640625" style="50" customWidth="1"/>
    <col min="16134" max="16134" width="11.21875" style="50" customWidth="1"/>
    <col min="16135" max="16135" width="9.44140625" style="50" customWidth="1"/>
    <col min="16136" max="16136" width="7.21875" style="50" customWidth="1"/>
    <col min="16137" max="16137" width="10.33203125" style="50" bestFit="1" customWidth="1"/>
    <col min="16138" max="16138" width="10" style="50" customWidth="1"/>
    <col min="16139" max="16139" width="7.109375" style="50" customWidth="1"/>
    <col min="16140" max="16140" width="8.77734375" style="50" customWidth="1"/>
    <col min="16141" max="16141" width="8.6640625" style="50" customWidth="1"/>
    <col min="16142" max="16142" width="9.21875" style="50" customWidth="1"/>
    <col min="16143" max="16143" width="29" style="50" customWidth="1"/>
    <col min="16144" max="16144" width="4" style="50" customWidth="1"/>
    <col min="16145" max="16145" width="5.33203125" style="50" customWidth="1"/>
    <col min="16146" max="16146" width="17.6640625" style="50" customWidth="1"/>
    <col min="16147" max="16147" width="13.44140625" style="50" customWidth="1"/>
    <col min="16148" max="16148" width="10.77734375" style="50" bestFit="1" customWidth="1"/>
    <col min="16149" max="16384" width="9" style="50"/>
  </cols>
  <sheetData>
    <row r="1" spans="1:23" ht="43.5" customHeight="1">
      <c r="A1" s="7"/>
      <c r="B1" s="47" t="s">
        <v>22</v>
      </c>
      <c r="C1" s="48"/>
      <c r="D1" s="48"/>
      <c r="E1" s="48"/>
      <c r="F1" s="49"/>
      <c r="G1" s="130" t="s">
        <v>6</v>
      </c>
      <c r="H1" s="131" t="s">
        <v>25</v>
      </c>
      <c r="I1" s="131"/>
      <c r="J1" s="131"/>
      <c r="K1" s="131"/>
      <c r="L1" s="81" t="s">
        <v>178</v>
      </c>
      <c r="M1" s="37" t="s">
        <v>179</v>
      </c>
      <c r="N1" s="80"/>
      <c r="O1" s="80"/>
      <c r="P1" s="180" t="s">
        <v>42</v>
      </c>
      <c r="Q1" s="8"/>
      <c r="R1" s="147" t="s">
        <v>120</v>
      </c>
      <c r="S1" s="147"/>
      <c r="T1" s="38" t="s">
        <v>119</v>
      </c>
      <c r="U1" s="81" t="s">
        <v>178</v>
      </c>
      <c r="V1" s="37" t="s">
        <v>179</v>
      </c>
      <c r="W1" s="142" t="s">
        <v>130</v>
      </c>
    </row>
    <row r="2" spans="1:23" ht="35.25" customHeight="1">
      <c r="A2" s="5" t="s">
        <v>34</v>
      </c>
      <c r="B2" s="5" t="s">
        <v>35</v>
      </c>
      <c r="C2" s="1" t="s">
        <v>36</v>
      </c>
      <c r="D2" s="1" t="s">
        <v>37</v>
      </c>
      <c r="E2" s="5" t="s">
        <v>106</v>
      </c>
      <c r="F2" s="1" t="s">
        <v>24</v>
      </c>
      <c r="G2" s="130"/>
      <c r="H2" s="5" t="s">
        <v>38</v>
      </c>
      <c r="I2" s="5" t="s">
        <v>39</v>
      </c>
      <c r="J2" s="5" t="s">
        <v>40</v>
      </c>
      <c r="K2" s="5" t="s">
        <v>41</v>
      </c>
      <c r="L2" s="5" t="s">
        <v>123</v>
      </c>
      <c r="M2" s="5" t="s">
        <v>123</v>
      </c>
      <c r="N2" s="60" t="s">
        <v>175</v>
      </c>
      <c r="O2" s="58" t="s">
        <v>21</v>
      </c>
      <c r="P2" s="181"/>
      <c r="Q2" s="9"/>
      <c r="R2" s="147"/>
      <c r="S2" s="147"/>
      <c r="T2" s="1" t="s">
        <v>121</v>
      </c>
      <c r="U2" s="5" t="s">
        <v>123</v>
      </c>
      <c r="V2" s="5" t="s">
        <v>122</v>
      </c>
      <c r="W2" s="142"/>
    </row>
    <row r="3" spans="1:23" ht="21" customHeight="1">
      <c r="A3" s="190" t="s">
        <v>43</v>
      </c>
      <c r="B3" s="191"/>
      <c r="C3" s="191"/>
      <c r="D3" s="191"/>
      <c r="E3" s="191"/>
      <c r="F3" s="191"/>
      <c r="G3" s="191"/>
      <c r="H3" s="191"/>
      <c r="I3" s="191"/>
      <c r="J3" s="191"/>
      <c r="K3" s="191"/>
      <c r="L3" s="191"/>
      <c r="M3" s="191"/>
      <c r="N3" s="191"/>
      <c r="O3" s="191"/>
      <c r="P3" s="192"/>
      <c r="Q3" s="10"/>
      <c r="R3" s="154" t="s">
        <v>127</v>
      </c>
      <c r="S3" s="56" t="s">
        <v>114</v>
      </c>
      <c r="T3" s="40">
        <f>SUM(F4:F30)+SUM(F36:F47)</f>
        <v>0</v>
      </c>
      <c r="U3" s="40">
        <f ca="1">L33+L48</f>
        <v>0</v>
      </c>
      <c r="V3" s="40">
        <f>SUM(M4:M30)</f>
        <v>0</v>
      </c>
      <c r="W3" s="32"/>
    </row>
    <row r="4" spans="1:23" ht="24.75" customHeight="1">
      <c r="A4" s="202" t="s">
        <v>195</v>
      </c>
      <c r="B4" s="11" t="s">
        <v>9</v>
      </c>
      <c r="C4" s="12">
        <v>8000</v>
      </c>
      <c r="D4" s="202">
        <v>3000</v>
      </c>
      <c r="E4" s="205">
        <f>I4</f>
        <v>1</v>
      </c>
      <c r="F4" s="205">
        <f>IF(E4&gt;=1,SUMIF(G4:G24,"√",C4:C24)+(E4-1)*D4,0)</f>
        <v>0</v>
      </c>
      <c r="G4" s="2"/>
      <c r="H4" s="13">
        <v>3200</v>
      </c>
      <c r="I4" s="220">
        <v>1</v>
      </c>
      <c r="J4" s="175">
        <v>1000</v>
      </c>
      <c r="K4" s="133">
        <v>1</v>
      </c>
      <c r="L4" s="193">
        <f>IF(AND(I4&gt;=1,K4&gt;=1),SUMIF(G4:G24,"√",H4:H24)+(I4-1)*J4,0)</f>
        <v>0</v>
      </c>
      <c r="M4" s="177">
        <f>IF(AND(I4&gt;=1,K4&gt;=1),SUMIF(G4:G24,"√",H4:H24)+(I4-1)*J4,0)</f>
        <v>0</v>
      </c>
      <c r="N4" s="177">
        <f>IF(AND(I4&gt;=1,K4&gt;=1),M4*(K4-1)*0.3,0)</f>
        <v>0</v>
      </c>
      <c r="O4" s="177">
        <f>IF(AND(I4&gt;=1,K4&gt;=1),M4*(K4-1)*0.2,0)</f>
        <v>0</v>
      </c>
      <c r="P4" s="67" t="s">
        <v>44</v>
      </c>
      <c r="Q4" s="15"/>
      <c r="R4" s="155"/>
      <c r="S4" s="63" t="s">
        <v>115</v>
      </c>
      <c r="T4" s="40">
        <f>F32+F49</f>
        <v>0</v>
      </c>
      <c r="U4" s="40"/>
      <c r="V4" s="40"/>
      <c r="W4" s="32" t="s">
        <v>131</v>
      </c>
    </row>
    <row r="5" spans="1:23" ht="15">
      <c r="A5" s="203"/>
      <c r="B5" s="11" t="s">
        <v>45</v>
      </c>
      <c r="C5" s="12">
        <v>3300</v>
      </c>
      <c r="D5" s="203"/>
      <c r="E5" s="206"/>
      <c r="F5" s="206"/>
      <c r="G5" s="2"/>
      <c r="H5" s="13">
        <v>1200</v>
      </c>
      <c r="I5" s="221"/>
      <c r="J5" s="223"/>
      <c r="K5" s="133"/>
      <c r="L5" s="193"/>
      <c r="M5" s="178"/>
      <c r="N5" s="178"/>
      <c r="O5" s="178"/>
      <c r="P5" s="67" t="s">
        <v>46</v>
      </c>
      <c r="Q5" s="15"/>
      <c r="R5" s="155"/>
      <c r="S5" s="63" t="s">
        <v>173</v>
      </c>
      <c r="T5" s="40"/>
      <c r="U5" s="40">
        <f ca="1">N33+N50</f>
        <v>0</v>
      </c>
      <c r="V5" s="40">
        <f>N33</f>
        <v>0</v>
      </c>
      <c r="W5" s="32" t="s">
        <v>174</v>
      </c>
    </row>
    <row r="6" spans="1:23" ht="15">
      <c r="A6" s="203"/>
      <c r="B6" s="11" t="s">
        <v>47</v>
      </c>
      <c r="C6" s="12">
        <v>3300</v>
      </c>
      <c r="D6" s="203"/>
      <c r="E6" s="206"/>
      <c r="F6" s="206"/>
      <c r="G6" s="2"/>
      <c r="H6" s="13">
        <v>1200</v>
      </c>
      <c r="I6" s="221"/>
      <c r="J6" s="223"/>
      <c r="K6" s="133"/>
      <c r="L6" s="193"/>
      <c r="M6" s="178"/>
      <c r="N6" s="178"/>
      <c r="O6" s="178"/>
      <c r="P6" s="67"/>
      <c r="Q6" s="15"/>
      <c r="R6" s="155"/>
      <c r="S6" s="63" t="s">
        <v>176</v>
      </c>
      <c r="T6" s="40"/>
      <c r="U6" s="40"/>
      <c r="V6" s="83">
        <f>O31</f>
        <v>0</v>
      </c>
      <c r="W6" s="32" t="s">
        <v>132</v>
      </c>
    </row>
    <row r="7" spans="1:23" ht="16.5" customHeight="1">
      <c r="A7" s="203"/>
      <c r="B7" s="11" t="s">
        <v>48</v>
      </c>
      <c r="C7" s="12">
        <v>5000</v>
      </c>
      <c r="D7" s="203"/>
      <c r="E7" s="206"/>
      <c r="F7" s="206"/>
      <c r="G7" s="2"/>
      <c r="H7" s="13">
        <v>1400</v>
      </c>
      <c r="I7" s="221"/>
      <c r="J7" s="223"/>
      <c r="K7" s="133"/>
      <c r="L7" s="193"/>
      <c r="M7" s="178"/>
      <c r="N7" s="178"/>
      <c r="O7" s="178"/>
      <c r="P7" s="67"/>
      <c r="Q7" s="15"/>
      <c r="R7" s="155"/>
      <c r="S7" s="63" t="s">
        <v>177</v>
      </c>
      <c r="T7" s="40"/>
      <c r="U7" s="40"/>
      <c r="V7" s="83">
        <f>M34</f>
        <v>0</v>
      </c>
      <c r="W7" s="32" t="s">
        <v>131</v>
      </c>
    </row>
    <row r="8" spans="1:23" ht="45" customHeight="1">
      <c r="A8" s="203"/>
      <c r="B8" s="11" t="s">
        <v>49</v>
      </c>
      <c r="C8" s="12">
        <v>3800</v>
      </c>
      <c r="D8" s="203"/>
      <c r="E8" s="206"/>
      <c r="F8" s="206"/>
      <c r="G8" s="2"/>
      <c r="H8" s="13">
        <v>1400</v>
      </c>
      <c r="I8" s="221"/>
      <c r="J8" s="223"/>
      <c r="K8" s="133"/>
      <c r="L8" s="193"/>
      <c r="M8" s="178"/>
      <c r="N8" s="178"/>
      <c r="O8" s="178"/>
      <c r="P8" s="67"/>
      <c r="Q8" s="15"/>
      <c r="R8" s="156"/>
      <c r="S8" s="35" t="s">
        <v>196</v>
      </c>
      <c r="T8" s="41">
        <f>SUM(T3:T7)</f>
        <v>0</v>
      </c>
      <c r="U8" s="41">
        <f ca="1">SUM(U3:U7)</f>
        <v>0</v>
      </c>
      <c r="V8" s="41">
        <f>SUM(V3:V7)</f>
        <v>0</v>
      </c>
      <c r="W8" s="32"/>
    </row>
    <row r="9" spans="1:23" ht="21.75" customHeight="1">
      <c r="A9" s="203"/>
      <c r="B9" s="11" t="s">
        <v>50</v>
      </c>
      <c r="C9" s="12">
        <v>3800</v>
      </c>
      <c r="D9" s="203"/>
      <c r="E9" s="206"/>
      <c r="F9" s="206"/>
      <c r="G9" s="2"/>
      <c r="H9" s="13">
        <v>1400</v>
      </c>
      <c r="I9" s="221"/>
      <c r="J9" s="223"/>
      <c r="K9" s="133"/>
      <c r="L9" s="193"/>
      <c r="M9" s="178"/>
      <c r="N9" s="178"/>
      <c r="O9" s="178"/>
      <c r="P9" s="67"/>
      <c r="Q9" s="15"/>
      <c r="R9" s="184" t="s">
        <v>197</v>
      </c>
      <c r="S9" s="185"/>
      <c r="T9" s="40">
        <f>SUM(J57:J66)</f>
        <v>0</v>
      </c>
      <c r="U9" s="40">
        <f>T9</f>
        <v>0</v>
      </c>
      <c r="V9" s="40">
        <f>U9</f>
        <v>0</v>
      </c>
      <c r="W9" s="64"/>
    </row>
    <row r="10" spans="1:23" ht="39.75" customHeight="1">
      <c r="A10" s="203"/>
      <c r="B10" s="11" t="s">
        <v>51</v>
      </c>
      <c r="C10" s="12">
        <v>3800</v>
      </c>
      <c r="D10" s="203"/>
      <c r="E10" s="206"/>
      <c r="F10" s="206"/>
      <c r="G10" s="2"/>
      <c r="H10" s="13">
        <v>1400</v>
      </c>
      <c r="I10" s="221"/>
      <c r="J10" s="223"/>
      <c r="K10" s="133"/>
      <c r="L10" s="193"/>
      <c r="M10" s="178"/>
      <c r="N10" s="178"/>
      <c r="O10" s="178"/>
      <c r="P10" s="67"/>
      <c r="Q10" s="15"/>
      <c r="R10" s="184" t="s">
        <v>233</v>
      </c>
      <c r="S10" s="185"/>
      <c r="T10" s="40">
        <f>J73</f>
        <v>0</v>
      </c>
      <c r="U10" s="40">
        <f>T10</f>
        <v>0</v>
      </c>
      <c r="V10" s="40">
        <f>J73</f>
        <v>0</v>
      </c>
      <c r="W10" s="64"/>
    </row>
    <row r="11" spans="1:23" ht="34.5" customHeight="1">
      <c r="A11" s="203"/>
      <c r="B11" s="11" t="s">
        <v>52</v>
      </c>
      <c r="C11" s="12">
        <v>2800</v>
      </c>
      <c r="D11" s="203"/>
      <c r="E11" s="206"/>
      <c r="F11" s="206"/>
      <c r="G11" s="2"/>
      <c r="H11" s="13">
        <v>1000</v>
      </c>
      <c r="I11" s="221"/>
      <c r="J11" s="223"/>
      <c r="K11" s="133"/>
      <c r="L11" s="193"/>
      <c r="M11" s="178"/>
      <c r="N11" s="178"/>
      <c r="O11" s="178"/>
      <c r="P11" s="67"/>
      <c r="Q11" s="15"/>
      <c r="R11" s="182" t="s">
        <v>138</v>
      </c>
      <c r="S11" s="63" t="s">
        <v>139</v>
      </c>
      <c r="T11" s="40">
        <f>T4</f>
        <v>0</v>
      </c>
      <c r="U11" s="40">
        <f ca="1">U5</f>
        <v>0</v>
      </c>
      <c r="V11" s="40">
        <f>V5+V6</f>
        <v>0</v>
      </c>
      <c r="W11" s="64" t="s">
        <v>137</v>
      </c>
    </row>
    <row r="12" spans="1:23" ht="26.25" customHeight="1">
      <c r="A12" s="203"/>
      <c r="B12" s="11" t="s">
        <v>53</v>
      </c>
      <c r="C12" s="12">
        <v>0</v>
      </c>
      <c r="D12" s="203"/>
      <c r="E12" s="206"/>
      <c r="F12" s="206"/>
      <c r="G12" s="2"/>
      <c r="H12" s="16">
        <v>0</v>
      </c>
      <c r="I12" s="221"/>
      <c r="J12" s="223"/>
      <c r="K12" s="133"/>
      <c r="L12" s="193"/>
      <c r="M12" s="178"/>
      <c r="N12" s="178"/>
      <c r="O12" s="178"/>
      <c r="P12" s="67" t="s">
        <v>54</v>
      </c>
      <c r="Q12" s="15"/>
      <c r="R12" s="183"/>
      <c r="S12" s="63" t="s">
        <v>135</v>
      </c>
      <c r="T12" s="43"/>
      <c r="U12" s="43"/>
      <c r="V12" s="83">
        <f>V3*I34*0.1</f>
        <v>0</v>
      </c>
      <c r="W12" s="32"/>
    </row>
    <row r="13" spans="1:23" ht="26.25" customHeight="1">
      <c r="A13" s="204"/>
      <c r="B13" s="97" t="s">
        <v>188</v>
      </c>
      <c r="C13" s="12">
        <v>2000</v>
      </c>
      <c r="D13" s="203"/>
      <c r="E13" s="206"/>
      <c r="F13" s="206"/>
      <c r="G13" s="2"/>
      <c r="H13" s="96">
        <v>800</v>
      </c>
      <c r="I13" s="221"/>
      <c r="J13" s="223"/>
      <c r="K13" s="133"/>
      <c r="L13" s="193"/>
      <c r="M13" s="178"/>
      <c r="N13" s="178"/>
      <c r="O13" s="178"/>
      <c r="P13" s="67"/>
      <c r="Q13" s="15"/>
      <c r="R13" s="172" t="s">
        <v>128</v>
      </c>
      <c r="S13" s="63" t="s">
        <v>124</v>
      </c>
      <c r="T13" s="53"/>
      <c r="U13" s="53"/>
      <c r="V13" s="53"/>
      <c r="W13" s="32"/>
    </row>
    <row r="14" spans="1:23" ht="27" customHeight="1">
      <c r="A14" s="11" t="s">
        <v>55</v>
      </c>
      <c r="B14" s="11" t="s">
        <v>56</v>
      </c>
      <c r="C14" s="12">
        <v>19800</v>
      </c>
      <c r="D14" s="203"/>
      <c r="E14" s="206"/>
      <c r="F14" s="206"/>
      <c r="G14" s="2"/>
      <c r="H14" s="16">
        <v>7200</v>
      </c>
      <c r="I14" s="221"/>
      <c r="J14" s="223"/>
      <c r="K14" s="133"/>
      <c r="L14" s="193"/>
      <c r="M14" s="178"/>
      <c r="N14" s="178"/>
      <c r="O14" s="178"/>
      <c r="P14" s="67" t="s">
        <v>57</v>
      </c>
      <c r="Q14" s="15"/>
      <c r="R14" s="173"/>
      <c r="S14" s="63" t="s">
        <v>125</v>
      </c>
      <c r="T14" s="53"/>
      <c r="U14" s="53"/>
      <c r="V14" s="53"/>
      <c r="W14" s="32"/>
    </row>
    <row r="15" spans="1:23" ht="42.75" customHeight="1">
      <c r="A15" s="194" t="s">
        <v>58</v>
      </c>
      <c r="B15" s="11" t="s">
        <v>16</v>
      </c>
      <c r="C15" s="12">
        <v>6500</v>
      </c>
      <c r="D15" s="203"/>
      <c r="E15" s="206"/>
      <c r="F15" s="206"/>
      <c r="G15" s="2"/>
      <c r="H15" s="16">
        <v>2300</v>
      </c>
      <c r="I15" s="221"/>
      <c r="J15" s="223"/>
      <c r="K15" s="133"/>
      <c r="L15" s="193"/>
      <c r="M15" s="178"/>
      <c r="N15" s="178"/>
      <c r="O15" s="178"/>
      <c r="P15" s="67"/>
      <c r="Q15" s="15"/>
      <c r="R15" s="173"/>
      <c r="S15" s="63" t="s">
        <v>126</v>
      </c>
      <c r="T15" s="53"/>
      <c r="U15" s="53"/>
      <c r="V15" s="53"/>
      <c r="W15" s="32"/>
    </row>
    <row r="16" spans="1:23" ht="54" customHeight="1">
      <c r="A16" s="194"/>
      <c r="B16" s="11" t="s">
        <v>59</v>
      </c>
      <c r="C16" s="12">
        <v>8800</v>
      </c>
      <c r="D16" s="203"/>
      <c r="E16" s="206"/>
      <c r="F16" s="206"/>
      <c r="G16" s="2"/>
      <c r="H16" s="16">
        <v>3200</v>
      </c>
      <c r="I16" s="221"/>
      <c r="J16" s="223"/>
      <c r="K16" s="133"/>
      <c r="L16" s="193"/>
      <c r="M16" s="178"/>
      <c r="N16" s="178"/>
      <c r="O16" s="178"/>
      <c r="P16" s="67"/>
      <c r="Q16" s="15"/>
      <c r="R16" s="173"/>
      <c r="S16" s="63" t="s">
        <v>134</v>
      </c>
      <c r="T16" s="53"/>
      <c r="U16" s="53"/>
      <c r="V16" s="53"/>
      <c r="W16" s="32"/>
    </row>
    <row r="17" spans="1:23" ht="15">
      <c r="A17" s="194"/>
      <c r="B17" s="11" t="s">
        <v>17</v>
      </c>
      <c r="C17" s="12">
        <v>6500</v>
      </c>
      <c r="D17" s="203"/>
      <c r="E17" s="206"/>
      <c r="F17" s="206"/>
      <c r="G17" s="2"/>
      <c r="H17" s="16">
        <v>2300</v>
      </c>
      <c r="I17" s="221"/>
      <c r="J17" s="223"/>
      <c r="K17" s="133"/>
      <c r="L17" s="193"/>
      <c r="M17" s="178"/>
      <c r="N17" s="178"/>
      <c r="O17" s="178"/>
      <c r="P17" s="67"/>
      <c r="Q17" s="15"/>
      <c r="R17" s="174"/>
      <c r="S17" s="186" t="s">
        <v>129</v>
      </c>
      <c r="T17" s="187"/>
      <c r="U17" s="187"/>
      <c r="V17" s="187"/>
      <c r="W17" s="188"/>
    </row>
    <row r="18" spans="1:23" ht="26.4">
      <c r="A18" s="194"/>
      <c r="B18" s="11" t="s">
        <v>15</v>
      </c>
      <c r="C18" s="12">
        <v>6500</v>
      </c>
      <c r="D18" s="203"/>
      <c r="E18" s="206"/>
      <c r="F18" s="206"/>
      <c r="G18" s="2"/>
      <c r="H18" s="16">
        <v>2300</v>
      </c>
      <c r="I18" s="221"/>
      <c r="J18" s="223"/>
      <c r="K18" s="133"/>
      <c r="L18" s="193"/>
      <c r="M18" s="178"/>
      <c r="N18" s="178"/>
      <c r="O18" s="178"/>
      <c r="P18" s="67"/>
      <c r="Q18" s="15"/>
      <c r="R18" s="94" t="s">
        <v>133</v>
      </c>
      <c r="S18" s="95"/>
      <c r="T18" s="44">
        <f>T8+T9+T10+SUM(T13:T16)</f>
        <v>0</v>
      </c>
      <c r="U18" s="44">
        <f t="shared" ref="U18:V18" ca="1" si="0">U8+U9+U10+SUM(U13:U16)</f>
        <v>0</v>
      </c>
      <c r="V18" s="44">
        <f t="shared" si="0"/>
        <v>0</v>
      </c>
      <c r="W18" s="44"/>
    </row>
    <row r="19" spans="1:23" ht="15">
      <c r="A19" s="194"/>
      <c r="B19" s="11" t="s">
        <v>14</v>
      </c>
      <c r="C19" s="12">
        <v>8500</v>
      </c>
      <c r="D19" s="203"/>
      <c r="E19" s="206"/>
      <c r="F19" s="206"/>
      <c r="G19" s="2"/>
      <c r="H19" s="16">
        <v>3100</v>
      </c>
      <c r="I19" s="221"/>
      <c r="J19" s="223"/>
      <c r="K19" s="133"/>
      <c r="L19" s="193"/>
      <c r="M19" s="178"/>
      <c r="N19" s="178"/>
      <c r="O19" s="178"/>
      <c r="P19" s="67"/>
      <c r="Q19" s="15"/>
      <c r="R19" s="15"/>
      <c r="S19" s="15"/>
      <c r="T19" s="119"/>
      <c r="U19" s="15"/>
      <c r="V19" s="15"/>
      <c r="W19" s="15"/>
    </row>
    <row r="20" spans="1:23" ht="16.5" customHeight="1">
      <c r="A20" s="194"/>
      <c r="B20" s="11" t="s">
        <v>60</v>
      </c>
      <c r="C20" s="12">
        <v>0</v>
      </c>
      <c r="D20" s="203"/>
      <c r="E20" s="206"/>
      <c r="F20" s="206"/>
      <c r="G20" s="2"/>
      <c r="H20" s="16">
        <v>0</v>
      </c>
      <c r="I20" s="221"/>
      <c r="J20" s="223"/>
      <c r="K20" s="133"/>
      <c r="L20" s="193"/>
      <c r="M20" s="178"/>
      <c r="N20" s="178"/>
      <c r="O20" s="178"/>
      <c r="P20" s="67"/>
      <c r="Q20" s="15"/>
      <c r="R20" s="15"/>
      <c r="S20" s="15"/>
    </row>
    <row r="21" spans="1:23" ht="16.5" customHeight="1">
      <c r="A21" s="202" t="s">
        <v>61</v>
      </c>
      <c r="B21" s="11" t="s">
        <v>62</v>
      </c>
      <c r="C21" s="12">
        <v>13000</v>
      </c>
      <c r="D21" s="203"/>
      <c r="E21" s="206"/>
      <c r="F21" s="206"/>
      <c r="G21" s="2"/>
      <c r="H21" s="16">
        <v>4800</v>
      </c>
      <c r="I21" s="221"/>
      <c r="J21" s="223"/>
      <c r="K21" s="133"/>
      <c r="L21" s="193"/>
      <c r="M21" s="178"/>
      <c r="N21" s="178"/>
      <c r="O21" s="178"/>
      <c r="P21" s="67"/>
      <c r="Q21" s="15"/>
      <c r="R21" s="15"/>
      <c r="S21" s="15"/>
    </row>
    <row r="22" spans="1:23" ht="21" customHeight="1">
      <c r="A22" s="203"/>
      <c r="B22" s="11" t="s">
        <v>63</v>
      </c>
      <c r="C22" s="12">
        <v>19800</v>
      </c>
      <c r="D22" s="203"/>
      <c r="E22" s="206"/>
      <c r="F22" s="206"/>
      <c r="G22" s="2"/>
      <c r="H22" s="16">
        <v>7200</v>
      </c>
      <c r="I22" s="221"/>
      <c r="J22" s="223"/>
      <c r="K22" s="133"/>
      <c r="L22" s="193"/>
      <c r="M22" s="178"/>
      <c r="N22" s="178"/>
      <c r="O22" s="178"/>
      <c r="P22" s="67" t="s">
        <v>64</v>
      </c>
      <c r="Q22" s="15"/>
      <c r="R22" s="15"/>
      <c r="S22" s="15"/>
    </row>
    <row r="23" spans="1:23" ht="18.75" customHeight="1">
      <c r="A23" s="203"/>
      <c r="B23" s="11" t="s">
        <v>65</v>
      </c>
      <c r="C23" s="12">
        <v>20000</v>
      </c>
      <c r="D23" s="203"/>
      <c r="E23" s="206"/>
      <c r="F23" s="206"/>
      <c r="G23" s="2"/>
      <c r="H23" s="16">
        <v>8000</v>
      </c>
      <c r="I23" s="221"/>
      <c r="J23" s="223"/>
      <c r="K23" s="133"/>
      <c r="L23" s="193"/>
      <c r="M23" s="179"/>
      <c r="N23" s="179"/>
      <c r="O23" s="179"/>
      <c r="P23" s="67" t="s">
        <v>64</v>
      </c>
      <c r="Q23" s="15"/>
      <c r="R23" s="15"/>
      <c r="S23" s="15"/>
    </row>
    <row r="24" spans="1:23" ht="19.5" customHeight="1">
      <c r="A24" s="204"/>
      <c r="B24" s="97" t="s">
        <v>189</v>
      </c>
      <c r="C24" s="99">
        <v>18000</v>
      </c>
      <c r="D24" s="204"/>
      <c r="E24" s="207"/>
      <c r="F24" s="207"/>
      <c r="G24" s="2"/>
      <c r="H24" s="96">
        <v>7000</v>
      </c>
      <c r="I24" s="222"/>
      <c r="J24" s="176"/>
      <c r="K24" s="133"/>
      <c r="L24" s="98"/>
      <c r="M24" s="93"/>
      <c r="N24" s="93"/>
      <c r="O24" s="93"/>
      <c r="P24" s="67"/>
      <c r="Q24" s="15"/>
      <c r="R24" s="15"/>
      <c r="S24" s="15"/>
    </row>
    <row r="25" spans="1:23" ht="29.25" customHeight="1">
      <c r="A25" s="199" t="s">
        <v>66</v>
      </c>
      <c r="B25" s="17" t="s">
        <v>67</v>
      </c>
      <c r="C25" s="18">
        <v>8000</v>
      </c>
      <c r="D25" s="154">
        <v>4000</v>
      </c>
      <c r="E25" s="208">
        <f>I25</f>
        <v>1</v>
      </c>
      <c r="F25" s="175">
        <f>IF(E25&gt;=1,SUMIF(G25:G26,"√",C25:C26)+(E25-1)*D25,0)</f>
        <v>0</v>
      </c>
      <c r="G25" s="19"/>
      <c r="H25" s="16">
        <v>3200</v>
      </c>
      <c r="I25" s="133">
        <v>1</v>
      </c>
      <c r="J25" s="189">
        <v>1200</v>
      </c>
      <c r="K25" s="133">
        <v>1</v>
      </c>
      <c r="L25" s="127">
        <f>IF(AND(I25&gt;=1,K25&gt;=1),SUMIF(G25:G25,"√",H25:H25)+IF(G25="√",(I25-1)*J25,0))</f>
        <v>0</v>
      </c>
      <c r="M25" s="127">
        <f>IF(AND(I25&gt;=1,K25&gt;=1),SUMIF(G25:G25,"√",H25:H25)++IF(G25="√",(I25-1)*J25,0))</f>
        <v>0</v>
      </c>
      <c r="N25" s="127">
        <f>IF(AND(I25&gt;=1,K25&gt;=1),L25*(K25-1)*0.3,0)</f>
        <v>0</v>
      </c>
      <c r="O25" s="127">
        <f>IF(AND(I25&gt;=1,K25&gt;=1),M25*(K25-1)*0.2,0)</f>
        <v>0</v>
      </c>
      <c r="P25" s="59"/>
      <c r="Q25" s="15"/>
      <c r="R25" s="15"/>
      <c r="S25" s="15"/>
    </row>
    <row r="26" spans="1:23" ht="26.4">
      <c r="A26" s="199"/>
      <c r="B26" s="17" t="s">
        <v>68</v>
      </c>
      <c r="C26" s="18">
        <v>10000</v>
      </c>
      <c r="D26" s="156"/>
      <c r="E26" s="209"/>
      <c r="F26" s="176"/>
      <c r="G26" s="19"/>
      <c r="H26" s="16">
        <v>4000</v>
      </c>
      <c r="I26" s="133"/>
      <c r="J26" s="189"/>
      <c r="K26" s="133"/>
      <c r="L26" s="127">
        <f>IF(AND(I25&gt;=1,K25&gt;=1),SUMIF(G26:G26,"√",H26:H26)+IF(G26="√",(I25-1)*J25,0))</f>
        <v>0</v>
      </c>
      <c r="M26" s="127">
        <f>IF(AND(I25&gt;=1,K25&gt;=1),SUMIF(G26:G26,"√",H26:H26)++IF(G26="√",(I25-1)*J25,0))*0</f>
        <v>0</v>
      </c>
      <c r="N26" s="127">
        <f>IF(AND(I25&gt;=1,K25&gt;=1),L26*(K25-1)*0.3,0)</f>
        <v>0</v>
      </c>
      <c r="O26" s="127">
        <f>IF(AND(I25&gt;=1,K25&gt;=1),M26*(K25-1)*0.2,0)</f>
        <v>0</v>
      </c>
      <c r="P26" s="59" t="s">
        <v>69</v>
      </c>
      <c r="Q26" s="15"/>
      <c r="R26" s="15"/>
      <c r="S26" s="15"/>
    </row>
    <row r="27" spans="1:23" ht="39.6">
      <c r="A27" s="199"/>
      <c r="B27" s="17" t="s">
        <v>70</v>
      </c>
      <c r="C27" s="20">
        <v>10000</v>
      </c>
      <c r="D27" s="17"/>
      <c r="E27" s="116"/>
      <c r="F27" s="16">
        <f>SUMIF(G27,"√",C27)</f>
        <v>0</v>
      </c>
      <c r="G27" s="19"/>
      <c r="H27" s="16">
        <v>4000</v>
      </c>
      <c r="I27" s="116"/>
      <c r="J27" s="21">
        <v>0</v>
      </c>
      <c r="K27" s="133"/>
      <c r="L27" s="126">
        <f>SUMIF(G27,"√",H27)</f>
        <v>0</v>
      </c>
      <c r="M27" s="126">
        <f>SUMIF(G27,"√",H27)*0</f>
        <v>0</v>
      </c>
      <c r="N27" s="126">
        <f>IF(AND(I25&gt;=1,K25&gt;=1),L27*(K25-1)*0.3,0)</f>
        <v>0</v>
      </c>
      <c r="O27" s="126">
        <f>IF(AND(I25&gt;=1,K4&gt;=1),M27*(K25-1)*0.2,0)</f>
        <v>0</v>
      </c>
      <c r="P27" s="59" t="s">
        <v>71</v>
      </c>
      <c r="Q27" s="15"/>
      <c r="R27" s="15"/>
      <c r="S27" s="15"/>
    </row>
    <row r="28" spans="1:23" ht="22.5" customHeight="1">
      <c r="A28" s="199" t="s">
        <v>72</v>
      </c>
      <c r="B28" s="17" t="s">
        <v>73</v>
      </c>
      <c r="C28" s="21">
        <v>0</v>
      </c>
      <c r="D28" s="111"/>
      <c r="E28" s="112"/>
      <c r="F28" s="112"/>
      <c r="G28" s="111"/>
      <c r="H28" s="112">
        <v>0</v>
      </c>
      <c r="I28" s="111"/>
      <c r="J28" s="21">
        <v>0</v>
      </c>
      <c r="K28" s="111"/>
      <c r="L28" s="126">
        <f>SUMIF(G28,"√",E28)</f>
        <v>0</v>
      </c>
      <c r="M28" s="126"/>
      <c r="N28" s="126"/>
      <c r="O28" s="126"/>
      <c r="P28" s="59" t="s">
        <v>74</v>
      </c>
      <c r="Q28" s="15"/>
      <c r="R28" s="15"/>
      <c r="S28" s="15"/>
    </row>
    <row r="29" spans="1:23" ht="30">
      <c r="A29" s="199"/>
      <c r="B29" s="17" t="s">
        <v>75</v>
      </c>
      <c r="C29" s="21">
        <v>0</v>
      </c>
      <c r="D29" s="111"/>
      <c r="E29" s="112"/>
      <c r="F29" s="112"/>
      <c r="G29" s="111"/>
      <c r="H29" s="112">
        <v>0</v>
      </c>
      <c r="I29" s="111"/>
      <c r="J29" s="21"/>
      <c r="K29" s="111"/>
      <c r="L29" s="126">
        <f>SUMIF(G29,"√",E29)</f>
        <v>0</v>
      </c>
      <c r="M29" s="126"/>
      <c r="N29" s="126"/>
      <c r="O29" s="126"/>
      <c r="P29" s="59" t="s">
        <v>76</v>
      </c>
      <c r="Q29" s="15"/>
      <c r="R29" s="15"/>
      <c r="S29" s="15"/>
    </row>
    <row r="30" spans="1:23" ht="30">
      <c r="A30" s="199"/>
      <c r="B30" s="17" t="s">
        <v>77</v>
      </c>
      <c r="C30" s="21">
        <v>0</v>
      </c>
      <c r="D30" s="111"/>
      <c r="E30" s="112"/>
      <c r="F30" s="112"/>
      <c r="G30" s="111"/>
      <c r="H30" s="112">
        <v>0</v>
      </c>
      <c r="I30" s="111"/>
      <c r="J30" s="21"/>
      <c r="K30" s="111"/>
      <c r="L30" s="126">
        <f>SUMIF(G30,"√",E30)</f>
        <v>0</v>
      </c>
      <c r="M30" s="126"/>
      <c r="N30" s="126"/>
      <c r="O30" s="126"/>
      <c r="P30" s="59" t="s">
        <v>76</v>
      </c>
      <c r="Q30" s="15"/>
      <c r="R30" s="15"/>
      <c r="S30" s="15"/>
    </row>
    <row r="31" spans="1:23" ht="52.8">
      <c r="A31" s="137" t="s">
        <v>78</v>
      </c>
      <c r="B31" s="138"/>
      <c r="C31" s="138"/>
      <c r="D31" s="138"/>
      <c r="E31" s="138"/>
      <c r="F31" s="138"/>
      <c r="G31" s="138"/>
      <c r="H31" s="138"/>
      <c r="I31" s="138"/>
      <c r="J31" s="138"/>
      <c r="K31" s="138"/>
      <c r="L31" s="139"/>
      <c r="M31" s="22"/>
      <c r="N31" s="62"/>
      <c r="O31" s="62">
        <f>SUM(O4:O30)</f>
        <v>0</v>
      </c>
      <c r="P31" s="59" t="s">
        <v>79</v>
      </c>
      <c r="Q31" s="15"/>
      <c r="R31" s="15"/>
      <c r="S31" s="15"/>
    </row>
    <row r="32" spans="1:23" ht="43.5" customHeight="1">
      <c r="A32" s="134" t="s">
        <v>23</v>
      </c>
      <c r="B32" s="135"/>
      <c r="C32" s="135"/>
      <c r="D32" s="135"/>
      <c r="E32" s="135"/>
      <c r="F32" s="29">
        <f>SUM(F4:F27)*0.1</f>
        <v>0</v>
      </c>
      <c r="G32" s="31"/>
      <c r="H32" s="29"/>
      <c r="I32" s="29"/>
      <c r="J32" s="29"/>
      <c r="K32" s="29"/>
      <c r="L32" s="30"/>
      <c r="M32" s="30"/>
      <c r="N32" s="30"/>
      <c r="O32" s="30"/>
      <c r="P32" s="55"/>
      <c r="Q32" s="15"/>
      <c r="R32" s="15"/>
      <c r="S32" s="15"/>
    </row>
    <row r="33" spans="1:19" ht="43.5" customHeight="1">
      <c r="A33" s="199" t="s">
        <v>113</v>
      </c>
      <c r="B33" s="199"/>
      <c r="C33" s="199"/>
      <c r="D33" s="199"/>
      <c r="E33" s="199"/>
      <c r="F33" s="112">
        <f>F32+SUM(F4:F27)</f>
        <v>0</v>
      </c>
      <c r="G33" s="111"/>
      <c r="H33" s="112"/>
      <c r="I33" s="112"/>
      <c r="J33" s="112"/>
      <c r="K33" s="112"/>
      <c r="L33" s="114">
        <f>SUM(L4:L30)</f>
        <v>0</v>
      </c>
      <c r="M33" s="114">
        <f>SUM(M4:M30)</f>
        <v>0</v>
      </c>
      <c r="N33" s="114">
        <f>SUM(N4:N30)</f>
        <v>0</v>
      </c>
      <c r="O33" s="114">
        <f>O31</f>
        <v>0</v>
      </c>
      <c r="P33" s="109"/>
      <c r="Q33" s="15"/>
      <c r="R33" s="15"/>
      <c r="S33" s="15"/>
    </row>
    <row r="34" spans="1:19" ht="43.5" customHeight="1">
      <c r="A34" s="17"/>
      <c r="B34" s="4" t="s">
        <v>80</v>
      </c>
      <c r="C34" s="17"/>
      <c r="D34" s="17"/>
      <c r="E34" s="16"/>
      <c r="F34" s="16"/>
      <c r="G34" s="42"/>
      <c r="H34" s="16"/>
      <c r="I34" s="87"/>
      <c r="J34" s="21"/>
      <c r="K34" s="42"/>
      <c r="L34" s="22"/>
      <c r="M34" s="22">
        <f>SUM(M4:M30)*I34*K34*0.1</f>
        <v>0</v>
      </c>
      <c r="N34" s="62"/>
      <c r="O34" s="62"/>
      <c r="P34" s="59" t="s">
        <v>81</v>
      </c>
      <c r="Q34" s="15"/>
      <c r="R34" s="15"/>
      <c r="S34" s="15"/>
    </row>
    <row r="35" spans="1:19" ht="27.75" customHeight="1">
      <c r="A35" s="190" t="s">
        <v>82</v>
      </c>
      <c r="B35" s="191"/>
      <c r="C35" s="191"/>
      <c r="D35" s="191"/>
      <c r="E35" s="191"/>
      <c r="F35" s="191"/>
      <c r="G35" s="191"/>
      <c r="H35" s="191"/>
      <c r="I35" s="191"/>
      <c r="J35" s="191"/>
      <c r="K35" s="191"/>
      <c r="L35" s="191"/>
      <c r="M35" s="191"/>
      <c r="N35" s="191"/>
      <c r="O35" s="191"/>
      <c r="P35" s="192"/>
      <c r="Q35" s="10"/>
      <c r="R35" s="15"/>
      <c r="S35" s="15"/>
    </row>
    <row r="36" spans="1:19" ht="39.6">
      <c r="A36" s="17" t="s">
        <v>83</v>
      </c>
      <c r="B36" s="17" t="s">
        <v>83</v>
      </c>
      <c r="C36" s="23">
        <v>11000</v>
      </c>
      <c r="D36" s="17">
        <v>3000</v>
      </c>
      <c r="E36" s="54">
        <v>1</v>
      </c>
      <c r="F36" s="16">
        <f>IF(E36&gt;=1,SUMIF(G36:G36,"√",C36:C36)+(E36-1)*D36,0)</f>
        <v>0</v>
      </c>
      <c r="G36" s="19"/>
      <c r="H36" s="16">
        <v>4000</v>
      </c>
      <c r="I36" s="14">
        <v>1</v>
      </c>
      <c r="J36" s="16">
        <v>1000</v>
      </c>
      <c r="K36" s="14">
        <v>1</v>
      </c>
      <c r="L36" s="22">
        <f>IF(AND(I36&gt;=1,K36&gt;=1),SUMIF(G36,"√",H36)+(I36-1)*J36,0)</f>
        <v>0</v>
      </c>
      <c r="M36" s="22">
        <f>L36</f>
        <v>0</v>
      </c>
      <c r="N36" s="62">
        <f>M36*(K36-1)*0.3</f>
        <v>0</v>
      </c>
      <c r="O36" s="62"/>
      <c r="P36" s="59" t="s">
        <v>84</v>
      </c>
      <c r="Q36" s="15"/>
      <c r="R36" s="15"/>
      <c r="S36" s="15"/>
    </row>
    <row r="37" spans="1:19" ht="46.5" customHeight="1">
      <c r="A37" s="17" t="s">
        <v>85</v>
      </c>
      <c r="B37" s="17" t="s">
        <v>85</v>
      </c>
      <c r="C37" s="24">
        <v>3000</v>
      </c>
      <c r="D37" s="21">
        <v>0</v>
      </c>
      <c r="E37" s="54">
        <v>1</v>
      </c>
      <c r="F37" s="16">
        <f t="shared" ref="F37:F45" si="1">IF(E37&gt;=1,SUMIF(G37:G37,"√",C37:C37)+(E37-1)*D37,0)</f>
        <v>0</v>
      </c>
      <c r="G37" s="19"/>
      <c r="H37" s="16">
        <v>1200</v>
      </c>
      <c r="I37" s="14">
        <v>2</v>
      </c>
      <c r="J37" s="16">
        <v>0</v>
      </c>
      <c r="K37" s="14">
        <v>1</v>
      </c>
      <c r="L37" s="22">
        <f>IF(AND(I37&gt;=1,K37&gt;=1),SUMIF(G37,"√",H37)+(I37-1)*J37,0)</f>
        <v>0</v>
      </c>
      <c r="M37" s="22">
        <f>L37</f>
        <v>0</v>
      </c>
      <c r="N37" s="62">
        <f t="shared" ref="N37:N47" si="2">M37*(K37-1)*0.3</f>
        <v>0</v>
      </c>
      <c r="O37" s="62"/>
      <c r="P37" s="59" t="s">
        <v>86</v>
      </c>
      <c r="Q37" s="15"/>
      <c r="R37" s="10"/>
      <c r="S37" s="10"/>
    </row>
    <row r="38" spans="1:19" ht="30.75" customHeight="1">
      <c r="A38" s="199" t="s">
        <v>87</v>
      </c>
      <c r="B38" s="17" t="s">
        <v>88</v>
      </c>
      <c r="C38" s="200">
        <v>6000</v>
      </c>
      <c r="D38" s="154">
        <v>3000</v>
      </c>
      <c r="E38" s="195"/>
      <c r="F38" s="16">
        <f t="shared" si="1"/>
        <v>0</v>
      </c>
      <c r="G38" s="218"/>
      <c r="H38" s="189">
        <v>2400</v>
      </c>
      <c r="I38" s="133">
        <v>1</v>
      </c>
      <c r="J38" s="189">
        <v>1000</v>
      </c>
      <c r="K38" s="133">
        <v>1</v>
      </c>
      <c r="L38" s="197">
        <f>IF(AND(I38&gt;=1,K38&gt;=1),SUMIF(G38,"√",H38)+(I38-1)*J38,0)</f>
        <v>0</v>
      </c>
      <c r="M38" s="197">
        <f>L38</f>
        <v>0</v>
      </c>
      <c r="N38" s="62">
        <f t="shared" si="2"/>
        <v>0</v>
      </c>
      <c r="O38" s="62"/>
      <c r="P38" s="143" t="s">
        <v>89</v>
      </c>
      <c r="Q38" s="15"/>
      <c r="R38" s="15"/>
      <c r="S38" s="15"/>
    </row>
    <row r="39" spans="1:19" ht="28.5" customHeight="1">
      <c r="A39" s="199"/>
      <c r="B39" s="17" t="s">
        <v>90</v>
      </c>
      <c r="C39" s="201"/>
      <c r="D39" s="156"/>
      <c r="E39" s="196"/>
      <c r="F39" s="16">
        <f t="shared" si="1"/>
        <v>0</v>
      </c>
      <c r="G39" s="219"/>
      <c r="H39" s="189"/>
      <c r="I39" s="133"/>
      <c r="J39" s="189"/>
      <c r="K39" s="133"/>
      <c r="L39" s="198"/>
      <c r="M39" s="198"/>
      <c r="N39" s="62">
        <f t="shared" si="2"/>
        <v>0</v>
      </c>
      <c r="O39" s="62"/>
      <c r="P39" s="143"/>
      <c r="Q39" s="15"/>
      <c r="R39" s="15"/>
      <c r="S39" s="15"/>
    </row>
    <row r="40" spans="1:19" ht="39.6">
      <c r="A40" s="17" t="s">
        <v>91</v>
      </c>
      <c r="B40" s="17" t="s">
        <v>91</v>
      </c>
      <c r="C40" s="24">
        <v>25000</v>
      </c>
      <c r="D40" s="120">
        <v>0</v>
      </c>
      <c r="E40" s="120"/>
      <c r="F40" s="16">
        <f>IF(G40="√",C40,0)</f>
        <v>0</v>
      </c>
      <c r="G40" s="19"/>
      <c r="H40" s="16">
        <v>10000</v>
      </c>
      <c r="I40" s="14">
        <v>1</v>
      </c>
      <c r="J40" s="16">
        <v>0</v>
      </c>
      <c r="K40" s="14">
        <v>1</v>
      </c>
      <c r="L40" s="22">
        <f>IF(G40="√",H40,0)</f>
        <v>0</v>
      </c>
      <c r="M40" s="22">
        <f>L40</f>
        <v>0</v>
      </c>
      <c r="N40" s="62">
        <f t="shared" si="2"/>
        <v>0</v>
      </c>
      <c r="O40" s="62"/>
      <c r="P40" s="59" t="s">
        <v>92</v>
      </c>
      <c r="Q40" s="15"/>
      <c r="R40" s="15"/>
      <c r="S40" s="15"/>
    </row>
    <row r="41" spans="1:19" ht="35.25" customHeight="1">
      <c r="A41" s="199" t="s">
        <v>93</v>
      </c>
      <c r="B41" s="17" t="s">
        <v>94</v>
      </c>
      <c r="C41" s="24">
        <v>3000</v>
      </c>
      <c r="D41" s="199">
        <v>2000</v>
      </c>
      <c r="E41" s="195">
        <v>1</v>
      </c>
      <c r="F41" s="16">
        <f t="shared" si="1"/>
        <v>0</v>
      </c>
      <c r="G41" s="19"/>
      <c r="H41" s="16">
        <v>1200</v>
      </c>
      <c r="I41" s="133">
        <v>1</v>
      </c>
      <c r="J41" s="189">
        <v>600</v>
      </c>
      <c r="K41" s="133">
        <v>1</v>
      </c>
      <c r="L41" s="197">
        <f ca="1">IF(I41&gt;=1,SUMIF(G41:G42,"√",H41)+(I41-1)*J41,0)</f>
        <v>0</v>
      </c>
      <c r="M41" s="197">
        <f ca="1">L41</f>
        <v>0</v>
      </c>
      <c r="N41" s="62">
        <f t="shared" ca="1" si="2"/>
        <v>0</v>
      </c>
      <c r="O41" s="62"/>
      <c r="P41" s="59" t="s">
        <v>95</v>
      </c>
      <c r="Q41" s="15"/>
      <c r="R41" s="15"/>
      <c r="S41" s="15"/>
    </row>
    <row r="42" spans="1:19" ht="34.5" customHeight="1">
      <c r="A42" s="199"/>
      <c r="B42" s="17" t="s">
        <v>194</v>
      </c>
      <c r="C42" s="24">
        <v>2000</v>
      </c>
      <c r="D42" s="199"/>
      <c r="E42" s="196"/>
      <c r="F42" s="16">
        <f t="shared" si="1"/>
        <v>0</v>
      </c>
      <c r="G42" s="19"/>
      <c r="H42" s="16">
        <v>800</v>
      </c>
      <c r="I42" s="133"/>
      <c r="J42" s="189"/>
      <c r="K42" s="133"/>
      <c r="L42" s="198"/>
      <c r="M42" s="198"/>
      <c r="N42" s="62">
        <f t="shared" si="2"/>
        <v>0</v>
      </c>
      <c r="O42" s="62"/>
      <c r="P42" s="59" t="s">
        <v>95</v>
      </c>
      <c r="Q42" s="15"/>
      <c r="R42" s="15"/>
      <c r="S42" s="15"/>
    </row>
    <row r="43" spans="1:19" ht="39.6">
      <c r="A43" s="199"/>
      <c r="B43" s="17" t="s">
        <v>96</v>
      </c>
      <c r="C43" s="24">
        <v>5000</v>
      </c>
      <c r="D43" s="17">
        <v>3000</v>
      </c>
      <c r="E43" s="54"/>
      <c r="F43" s="16">
        <f t="shared" si="1"/>
        <v>0</v>
      </c>
      <c r="G43" s="19"/>
      <c r="H43" s="16">
        <v>2000</v>
      </c>
      <c r="I43" s="14">
        <v>1</v>
      </c>
      <c r="J43" s="16">
        <v>1000</v>
      </c>
      <c r="K43" s="14">
        <v>1</v>
      </c>
      <c r="L43" s="22">
        <f t="shared" ref="L43:L46" si="3">IF(I43&gt;=1,SUMIF(G43,"√",H43)+(I43-1)*J43,0)</f>
        <v>0</v>
      </c>
      <c r="M43" s="22">
        <f>L43</f>
        <v>0</v>
      </c>
      <c r="N43" s="62">
        <f t="shared" si="2"/>
        <v>0</v>
      </c>
      <c r="O43" s="62"/>
      <c r="P43" s="59" t="s">
        <v>97</v>
      </c>
      <c r="Q43" s="15"/>
      <c r="R43" s="15"/>
      <c r="S43" s="15"/>
    </row>
    <row r="44" spans="1:19" ht="59.25" customHeight="1">
      <c r="A44" s="199"/>
      <c r="B44" s="17" t="s">
        <v>98</v>
      </c>
      <c r="C44" s="24">
        <v>3000</v>
      </c>
      <c r="D44" s="17">
        <v>2000</v>
      </c>
      <c r="E44" s="54"/>
      <c r="F44" s="16">
        <f t="shared" si="1"/>
        <v>0</v>
      </c>
      <c r="G44" s="19"/>
      <c r="H44" s="16">
        <v>1200</v>
      </c>
      <c r="I44" s="14">
        <v>1</v>
      </c>
      <c r="J44" s="16">
        <v>600</v>
      </c>
      <c r="K44" s="14">
        <v>1</v>
      </c>
      <c r="L44" s="22">
        <f t="shared" si="3"/>
        <v>0</v>
      </c>
      <c r="M44" s="22">
        <f t="shared" ref="M44:M47" si="4">L44</f>
        <v>0</v>
      </c>
      <c r="N44" s="62">
        <f t="shared" si="2"/>
        <v>0</v>
      </c>
      <c r="O44" s="62"/>
      <c r="P44" s="59" t="s">
        <v>99</v>
      </c>
      <c r="Q44" s="15"/>
      <c r="R44" s="15"/>
      <c r="S44" s="15"/>
    </row>
    <row r="45" spans="1:19" ht="85.5" customHeight="1">
      <c r="A45" s="199"/>
      <c r="B45" s="17" t="s">
        <v>100</v>
      </c>
      <c r="C45" s="26">
        <v>0</v>
      </c>
      <c r="D45" s="120">
        <v>0</v>
      </c>
      <c r="E45" s="120"/>
      <c r="F45" s="16">
        <f t="shared" si="1"/>
        <v>0</v>
      </c>
      <c r="G45" s="19"/>
      <c r="H45" s="16"/>
      <c r="I45" s="19"/>
      <c r="J45" s="16"/>
      <c r="K45" s="19"/>
      <c r="L45" s="22">
        <f t="shared" si="3"/>
        <v>0</v>
      </c>
      <c r="M45" s="22">
        <f>L45</f>
        <v>0</v>
      </c>
      <c r="N45" s="62">
        <f t="shared" si="2"/>
        <v>0</v>
      </c>
      <c r="O45" s="62"/>
      <c r="P45" s="59" t="s">
        <v>101</v>
      </c>
      <c r="Q45" s="15"/>
      <c r="R45" s="15"/>
      <c r="S45" s="15"/>
    </row>
    <row r="46" spans="1:19" ht="26.4">
      <c r="A46" s="199" t="s">
        <v>102</v>
      </c>
      <c r="B46" s="17" t="s">
        <v>103</v>
      </c>
      <c r="C46" s="121"/>
      <c r="D46" s="121"/>
      <c r="E46" s="116">
        <v>0</v>
      </c>
      <c r="F46" s="116"/>
      <c r="G46" s="121"/>
      <c r="H46" s="116">
        <v>0</v>
      </c>
      <c r="I46" s="121"/>
      <c r="J46" s="116">
        <v>0</v>
      </c>
      <c r="K46" s="121"/>
      <c r="L46" s="122">
        <f t="shared" si="3"/>
        <v>0</v>
      </c>
      <c r="M46" s="122">
        <f t="shared" si="4"/>
        <v>0</v>
      </c>
      <c r="N46" s="122">
        <f t="shared" si="2"/>
        <v>0</v>
      </c>
      <c r="O46" s="122"/>
      <c r="P46" s="59" t="s">
        <v>104</v>
      </c>
      <c r="Q46" s="15"/>
      <c r="R46" s="15"/>
      <c r="S46" s="15"/>
    </row>
    <row r="47" spans="1:19" ht="30">
      <c r="A47" s="199"/>
      <c r="B47" s="17" t="s">
        <v>105</v>
      </c>
      <c r="C47" s="123"/>
      <c r="D47" s="123"/>
      <c r="E47" s="116">
        <v>0</v>
      </c>
      <c r="F47" s="116"/>
      <c r="G47" s="121"/>
      <c r="H47" s="116">
        <v>0</v>
      </c>
      <c r="I47" s="121"/>
      <c r="J47" s="116">
        <v>0</v>
      </c>
      <c r="K47" s="121"/>
      <c r="L47" s="122">
        <f>IF(I47&gt;=1,SUMIF(G47:G47,"√",E47:E47)+(I47-1)*J47,0)</f>
        <v>0</v>
      </c>
      <c r="M47" s="122">
        <f t="shared" si="4"/>
        <v>0</v>
      </c>
      <c r="N47" s="122">
        <f t="shared" si="2"/>
        <v>0</v>
      </c>
      <c r="O47" s="122"/>
      <c r="P47" s="59" t="s">
        <v>76</v>
      </c>
      <c r="Q47" s="15"/>
      <c r="R47" s="15"/>
      <c r="S47" s="15"/>
    </row>
    <row r="48" spans="1:19" ht="15">
      <c r="A48" s="199" t="s">
        <v>113</v>
      </c>
      <c r="B48" s="199"/>
      <c r="C48" s="199"/>
      <c r="D48" s="199"/>
      <c r="E48" s="199"/>
      <c r="F48" s="16">
        <f>SUM(F36:F47)</f>
        <v>0</v>
      </c>
      <c r="G48" s="54"/>
      <c r="H48" s="16"/>
      <c r="I48" s="16"/>
      <c r="J48" s="16"/>
      <c r="K48" s="16"/>
      <c r="L48" s="16">
        <f t="shared" ref="L48:N48" ca="1" si="5">SUM(L36:L47)</f>
        <v>0</v>
      </c>
      <c r="M48" s="61">
        <f t="shared" ca="1" si="5"/>
        <v>0</v>
      </c>
      <c r="N48" s="61">
        <f t="shared" ca="1" si="5"/>
        <v>0</v>
      </c>
      <c r="O48" s="61"/>
      <c r="P48" s="59"/>
      <c r="Q48" s="15"/>
      <c r="R48" s="15"/>
      <c r="S48" s="15"/>
    </row>
    <row r="49" spans="1:19" ht="14.25" customHeight="1">
      <c r="A49" s="134" t="s">
        <v>23</v>
      </c>
      <c r="B49" s="135"/>
      <c r="C49" s="135"/>
      <c r="D49" s="135"/>
      <c r="E49" s="136"/>
      <c r="F49" s="32">
        <f>F48*0.1</f>
        <v>0</v>
      </c>
      <c r="G49" s="86"/>
      <c r="H49" s="33"/>
      <c r="I49" s="33"/>
      <c r="J49" s="34"/>
      <c r="K49" s="32"/>
      <c r="L49" s="32"/>
      <c r="M49" s="32"/>
      <c r="N49" s="32"/>
      <c r="O49" s="62"/>
      <c r="P49" s="68"/>
      <c r="Q49" s="27"/>
      <c r="R49" s="15"/>
      <c r="S49" s="15"/>
    </row>
    <row r="50" spans="1:19" ht="15">
      <c r="B50" s="132" t="s">
        <v>117</v>
      </c>
      <c r="C50" s="132"/>
      <c r="D50" s="132"/>
      <c r="E50" s="132"/>
      <c r="F50" s="132"/>
      <c r="L50" s="79"/>
      <c r="M50" s="79"/>
      <c r="N50" s="79">
        <f ca="1">SUM(N36:N47)</f>
        <v>0</v>
      </c>
      <c r="O50" s="62"/>
      <c r="R50" s="15"/>
      <c r="S50" s="15"/>
    </row>
    <row r="51" spans="1:19">
      <c r="R51" s="27"/>
      <c r="S51" s="27"/>
    </row>
    <row r="55" spans="1:19" ht="20.399999999999999">
      <c r="B55" s="153" t="s">
        <v>157</v>
      </c>
      <c r="C55" s="153"/>
      <c r="D55" s="153"/>
      <c r="E55" s="153"/>
      <c r="F55" s="153"/>
      <c r="G55" s="153"/>
      <c r="H55" s="153"/>
      <c r="I55" s="153"/>
      <c r="J55" s="153"/>
      <c r="K55" s="153"/>
      <c r="L55" s="153"/>
    </row>
    <row r="56" spans="1:19" ht="24">
      <c r="B56" s="74" t="s">
        <v>158</v>
      </c>
      <c r="C56" s="74" t="s">
        <v>159</v>
      </c>
      <c r="D56" s="74" t="s">
        <v>160</v>
      </c>
      <c r="E56" s="74" t="s">
        <v>161</v>
      </c>
      <c r="F56" s="74" t="s">
        <v>162</v>
      </c>
      <c r="G56" s="74"/>
      <c r="H56" s="74"/>
      <c r="I56" s="74"/>
      <c r="J56" s="74" t="s">
        <v>163</v>
      </c>
      <c r="K56" s="211" t="s">
        <v>164</v>
      </c>
      <c r="L56" s="211"/>
    </row>
    <row r="57" spans="1:19" ht="30">
      <c r="B57" s="75" t="s">
        <v>165</v>
      </c>
      <c r="C57" s="61">
        <v>2800</v>
      </c>
      <c r="D57" s="76"/>
      <c r="E57" s="117">
        <v>100</v>
      </c>
      <c r="F57" s="117">
        <v>0</v>
      </c>
      <c r="G57" s="77"/>
      <c r="H57" s="77"/>
      <c r="I57" s="77"/>
      <c r="J57" s="77">
        <f t="shared" ref="J57:J63" si="6">IF(E57&gt;=1,SUMIF(D57,"√",C57)+(E57-1)*F57,0)</f>
        <v>0</v>
      </c>
      <c r="K57" s="210" t="s">
        <v>166</v>
      </c>
      <c r="L57" s="210"/>
    </row>
    <row r="58" spans="1:19" ht="27" customHeight="1">
      <c r="B58" s="75" t="s">
        <v>167</v>
      </c>
      <c r="C58" s="61">
        <v>599</v>
      </c>
      <c r="D58" s="76"/>
      <c r="E58" s="72">
        <v>1</v>
      </c>
      <c r="F58" s="77">
        <v>599</v>
      </c>
      <c r="G58" s="77"/>
      <c r="H58" s="77"/>
      <c r="I58" s="77"/>
      <c r="J58" s="77">
        <f t="shared" si="6"/>
        <v>0</v>
      </c>
      <c r="K58" s="210" t="s">
        <v>168</v>
      </c>
      <c r="L58" s="210"/>
    </row>
    <row r="59" spans="1:19" ht="30">
      <c r="B59" s="75" t="s">
        <v>191</v>
      </c>
      <c r="C59" s="96">
        <v>600</v>
      </c>
      <c r="D59" s="76"/>
      <c r="E59" s="72">
        <v>1</v>
      </c>
      <c r="F59" s="96">
        <v>600</v>
      </c>
      <c r="G59" s="77"/>
      <c r="H59" s="77"/>
      <c r="I59" s="77"/>
      <c r="J59" s="77">
        <f t="shared" si="6"/>
        <v>0</v>
      </c>
      <c r="K59" s="212"/>
      <c r="L59" s="213"/>
    </row>
    <row r="60" spans="1:19" ht="30">
      <c r="B60" s="75" t="s">
        <v>192</v>
      </c>
      <c r="C60" s="96">
        <v>500</v>
      </c>
      <c r="D60" s="76"/>
      <c r="E60" s="72">
        <v>1</v>
      </c>
      <c r="F60" s="96">
        <v>500</v>
      </c>
      <c r="G60" s="77"/>
      <c r="H60" s="77"/>
      <c r="I60" s="77"/>
      <c r="J60" s="77">
        <f t="shared" si="6"/>
        <v>0</v>
      </c>
      <c r="K60" s="212"/>
      <c r="L60" s="213"/>
    </row>
    <row r="61" spans="1:19" ht="30">
      <c r="B61" s="75" t="s">
        <v>190</v>
      </c>
      <c r="C61" s="96">
        <v>500</v>
      </c>
      <c r="D61" s="76"/>
      <c r="E61" s="72">
        <v>1</v>
      </c>
      <c r="F61" s="96">
        <v>500</v>
      </c>
      <c r="G61" s="77"/>
      <c r="H61" s="77"/>
      <c r="I61" s="77"/>
      <c r="J61" s="77">
        <f t="shared" si="6"/>
        <v>0</v>
      </c>
      <c r="K61" s="212"/>
      <c r="L61" s="213"/>
    </row>
    <row r="62" spans="1:19" ht="30">
      <c r="B62" s="75" t="s">
        <v>193</v>
      </c>
      <c r="C62" s="96">
        <v>600</v>
      </c>
      <c r="D62" s="76"/>
      <c r="E62" s="72">
        <v>1</v>
      </c>
      <c r="F62" s="96">
        <v>600</v>
      </c>
      <c r="G62" s="77"/>
      <c r="H62" s="77"/>
      <c r="I62" s="77"/>
      <c r="J62" s="77">
        <f t="shared" si="6"/>
        <v>0</v>
      </c>
      <c r="K62" s="212"/>
      <c r="L62" s="213"/>
    </row>
    <row r="63" spans="1:19" ht="30">
      <c r="B63" s="75" t="s">
        <v>169</v>
      </c>
      <c r="C63" s="61">
        <v>0</v>
      </c>
      <c r="D63" s="76"/>
      <c r="E63" s="117"/>
      <c r="F63" s="117"/>
      <c r="G63" s="77"/>
      <c r="H63" s="77"/>
      <c r="I63" s="77"/>
      <c r="J63" s="77">
        <f t="shared" si="6"/>
        <v>0</v>
      </c>
      <c r="K63" s="210" t="s">
        <v>231</v>
      </c>
      <c r="L63" s="210"/>
    </row>
    <row r="64" spans="1:19" ht="45">
      <c r="B64" s="75" t="s">
        <v>170</v>
      </c>
      <c r="C64" s="61">
        <v>199</v>
      </c>
      <c r="D64" s="76"/>
      <c r="E64" s="117"/>
      <c r="F64" s="117"/>
      <c r="G64" s="77"/>
      <c r="H64" s="77"/>
      <c r="I64" s="77"/>
      <c r="J64" s="77">
        <f>SUMIF(D64,"√",C64)</f>
        <v>0</v>
      </c>
      <c r="K64" s="210" t="s">
        <v>232</v>
      </c>
      <c r="L64" s="210"/>
    </row>
    <row r="65" spans="1:12" ht="45">
      <c r="B65" s="75" t="s">
        <v>171</v>
      </c>
      <c r="C65" s="61">
        <v>990</v>
      </c>
      <c r="D65" s="76"/>
      <c r="E65" s="117"/>
      <c r="F65" s="117"/>
      <c r="G65" s="78"/>
      <c r="H65" s="78"/>
      <c r="I65" s="78"/>
      <c r="J65" s="77">
        <f>SUMIF(D65,"√",C65)</f>
        <v>0</v>
      </c>
      <c r="K65" s="210"/>
      <c r="L65" s="210"/>
    </row>
    <row r="66" spans="1:12" ht="45">
      <c r="B66" s="75" t="s">
        <v>172</v>
      </c>
      <c r="C66" s="61">
        <v>8000</v>
      </c>
      <c r="D66" s="76"/>
      <c r="E66" s="117"/>
      <c r="F66" s="117"/>
      <c r="G66" s="78"/>
      <c r="H66" s="78"/>
      <c r="I66" s="78"/>
      <c r="J66" s="77">
        <f>SUMIF(D66,"√",C66)</f>
        <v>0</v>
      </c>
      <c r="K66" s="210"/>
      <c r="L66" s="210"/>
    </row>
    <row r="68" spans="1:12" ht="21" customHeight="1">
      <c r="A68" s="153" t="s">
        <v>230</v>
      </c>
      <c r="B68" s="153"/>
      <c r="C68" s="153"/>
      <c r="D68" s="153"/>
      <c r="E68" s="153"/>
      <c r="F68" s="153"/>
      <c r="G68" s="153"/>
      <c r="H68" s="153"/>
      <c r="I68" s="153"/>
      <c r="J68" s="153"/>
      <c r="K68" s="153"/>
      <c r="L68" s="153"/>
    </row>
    <row r="69" spans="1:12" ht="24">
      <c r="A69" s="211" t="s">
        <v>141</v>
      </c>
      <c r="B69" s="211"/>
      <c r="C69" s="113" t="s">
        <v>38</v>
      </c>
      <c r="D69" s="113" t="s">
        <v>6</v>
      </c>
      <c r="E69" s="113" t="s">
        <v>106</v>
      </c>
      <c r="F69" s="113" t="s">
        <v>40</v>
      </c>
      <c r="G69" s="113"/>
      <c r="H69" s="113"/>
      <c r="I69" s="113"/>
      <c r="J69" s="113" t="s">
        <v>146</v>
      </c>
      <c r="K69" s="211" t="s">
        <v>147</v>
      </c>
      <c r="L69" s="211"/>
    </row>
    <row r="70" spans="1:12" ht="15">
      <c r="A70" s="159" t="s">
        <v>225</v>
      </c>
      <c r="B70" s="159"/>
      <c r="C70" s="112">
        <v>3299</v>
      </c>
      <c r="D70" s="76"/>
      <c r="E70" s="72">
        <v>1</v>
      </c>
      <c r="F70" s="112">
        <v>600</v>
      </c>
      <c r="G70" s="77"/>
      <c r="H70" s="77"/>
      <c r="I70" s="77"/>
      <c r="J70" s="77">
        <f t="shared" ref="J70" si="7">IF(E70&gt;=1,SUMIF(D70,"√",C70)+(E70-1)*F70,0)</f>
        <v>0</v>
      </c>
      <c r="K70" s="210" t="s">
        <v>226</v>
      </c>
      <c r="L70" s="210"/>
    </row>
    <row r="71" spans="1:12" ht="16.5" customHeight="1">
      <c r="A71" s="159" t="s">
        <v>229</v>
      </c>
      <c r="B71" s="159"/>
      <c r="C71" s="112">
        <v>1480</v>
      </c>
      <c r="D71" s="76"/>
      <c r="E71" s="72">
        <v>1</v>
      </c>
      <c r="F71" s="112">
        <v>600</v>
      </c>
      <c r="G71" s="77"/>
      <c r="H71" s="77"/>
      <c r="I71" s="77"/>
      <c r="J71" s="77">
        <f t="shared" ref="J71:J72" si="8">IF(E71&gt;=1,SUMIF(D71,"√",C71)+(E71-1)*F71,0)</f>
        <v>0</v>
      </c>
      <c r="K71" s="210" t="s">
        <v>227</v>
      </c>
      <c r="L71" s="210"/>
    </row>
    <row r="72" spans="1:12" ht="16.5" customHeight="1">
      <c r="A72" s="159" t="s">
        <v>228</v>
      </c>
      <c r="B72" s="159"/>
      <c r="C72" s="112">
        <v>1350</v>
      </c>
      <c r="D72" s="76"/>
      <c r="E72" s="72">
        <v>1</v>
      </c>
      <c r="F72" s="112">
        <v>600</v>
      </c>
      <c r="G72" s="77"/>
      <c r="H72" s="77"/>
      <c r="I72" s="77"/>
      <c r="J72" s="77">
        <f t="shared" si="8"/>
        <v>0</v>
      </c>
      <c r="K72" s="210" t="s">
        <v>227</v>
      </c>
      <c r="L72" s="210"/>
    </row>
    <row r="73" spans="1:12">
      <c r="A73" s="214" t="s">
        <v>234</v>
      </c>
      <c r="B73" s="215"/>
      <c r="C73" s="215"/>
      <c r="D73" s="215"/>
      <c r="E73" s="215"/>
      <c r="F73" s="215"/>
      <c r="G73" s="215"/>
      <c r="H73" s="215"/>
      <c r="I73" s="215"/>
      <c r="J73" s="118">
        <f>SUM(J70:J72)</f>
        <v>0</v>
      </c>
      <c r="K73" s="216"/>
      <c r="L73" s="217"/>
    </row>
  </sheetData>
  <sheetProtection sheet="1" objects="1" scenarios="1"/>
  <mergeCells count="82">
    <mergeCell ref="A73:I73"/>
    <mergeCell ref="K73:L73"/>
    <mergeCell ref="K4:K24"/>
    <mergeCell ref="K25:K27"/>
    <mergeCell ref="A68:L68"/>
    <mergeCell ref="A70:B70"/>
    <mergeCell ref="A71:B71"/>
    <mergeCell ref="A72:B72"/>
    <mergeCell ref="A69:B69"/>
    <mergeCell ref="B50:F50"/>
    <mergeCell ref="G38:G39"/>
    <mergeCell ref="A49:E49"/>
    <mergeCell ref="A46:A47"/>
    <mergeCell ref="A4:A13"/>
    <mergeCell ref="I4:I24"/>
    <mergeCell ref="J4:J24"/>
    <mergeCell ref="K58:L58"/>
    <mergeCell ref="K63:L63"/>
    <mergeCell ref="K38:K39"/>
    <mergeCell ref="L38:L39"/>
    <mergeCell ref="K62:L62"/>
    <mergeCell ref="K60:L60"/>
    <mergeCell ref="K61:L61"/>
    <mergeCell ref="K56:L56"/>
    <mergeCell ref="K57:L57"/>
    <mergeCell ref="K70:L70"/>
    <mergeCell ref="K69:L69"/>
    <mergeCell ref="K71:L71"/>
    <mergeCell ref="K72:L72"/>
    <mergeCell ref="K59:L59"/>
    <mergeCell ref="K64:L66"/>
    <mergeCell ref="A28:A30"/>
    <mergeCell ref="A35:P35"/>
    <mergeCell ref="I38:I39"/>
    <mergeCell ref="J38:J39"/>
    <mergeCell ref="A21:A24"/>
    <mergeCell ref="D4:D24"/>
    <mergeCell ref="E4:E24"/>
    <mergeCell ref="F4:F24"/>
    <mergeCell ref="N4:N23"/>
    <mergeCell ref="O4:O23"/>
    <mergeCell ref="A31:L31"/>
    <mergeCell ref="A32:E32"/>
    <mergeCell ref="P38:P39"/>
    <mergeCell ref="E25:E26"/>
    <mergeCell ref="A25:A27"/>
    <mergeCell ref="D25:D26"/>
    <mergeCell ref="E41:E42"/>
    <mergeCell ref="M38:M39"/>
    <mergeCell ref="H38:H39"/>
    <mergeCell ref="A33:E33"/>
    <mergeCell ref="B55:L55"/>
    <mergeCell ref="J41:J42"/>
    <mergeCell ref="K41:K42"/>
    <mergeCell ref="L41:L42"/>
    <mergeCell ref="M41:M42"/>
    <mergeCell ref="A38:A39"/>
    <mergeCell ref="C38:C39"/>
    <mergeCell ref="D38:D39"/>
    <mergeCell ref="E38:E39"/>
    <mergeCell ref="A48:E48"/>
    <mergeCell ref="A41:A45"/>
    <mergeCell ref="D41:D42"/>
    <mergeCell ref="W1:W2"/>
    <mergeCell ref="P1:P2"/>
    <mergeCell ref="H1:K1"/>
    <mergeCell ref="R11:R12"/>
    <mergeCell ref="R13:R17"/>
    <mergeCell ref="R10:S10"/>
    <mergeCell ref="S17:W17"/>
    <mergeCell ref="R3:R8"/>
    <mergeCell ref="A3:P3"/>
    <mergeCell ref="L4:L23"/>
    <mergeCell ref="A15:A20"/>
    <mergeCell ref="R1:S2"/>
    <mergeCell ref="R9:S9"/>
    <mergeCell ref="G1:G2"/>
    <mergeCell ref="F25:F26"/>
    <mergeCell ref="I25:I26"/>
    <mergeCell ref="M4:M23"/>
    <mergeCell ref="I41:I42"/>
    <mergeCell ref="J25:J26"/>
  </mergeCells>
  <phoneticPr fontId="2" type="noConversion"/>
  <dataValidations count="2">
    <dataValidation type="list" allowBlank="1" showInputMessage="1" showErrorMessage="1" sqref="WVU982984 JI1 TE1 ADA1 AMW1 AWS1 BGO1 BQK1 CAG1 CKC1 CTY1 DDU1 DNQ1 DXM1 EHI1 ERE1 FBA1 FKW1 FUS1 GEO1 GOK1 GYG1 HIC1 HRY1 IBU1 ILQ1 IVM1 JFI1 JPE1 JZA1 KIW1 KSS1 LCO1 LMK1 LWG1 MGC1 MPY1 MZU1 NJQ1 NTM1 ODI1 ONE1 OXA1 PGW1 PQS1 QAO1 QKK1 QUG1 REC1 RNY1 RXU1 SHQ1 SRM1 TBI1 TLE1 TVA1 UEW1 UOS1 UYO1 VIK1 VSG1 WCC1 WLY1 WVU1 K65480 JI65480 TE65480 ADA65480 AMW65480 AWS65480 BGO65480 BQK65480 CAG65480 CKC65480 CTY65480 DDU65480 DNQ65480 DXM65480 EHI65480 ERE65480 FBA65480 FKW65480 FUS65480 GEO65480 GOK65480 GYG65480 HIC65480 HRY65480 IBU65480 ILQ65480 IVM65480 JFI65480 JPE65480 JZA65480 KIW65480 KSS65480 LCO65480 LMK65480 LWG65480 MGC65480 MPY65480 MZU65480 NJQ65480 NTM65480 ODI65480 ONE65480 OXA65480 PGW65480 PQS65480 QAO65480 QKK65480 QUG65480 REC65480 RNY65480 RXU65480 SHQ65480 SRM65480 TBI65480 TLE65480 TVA65480 UEW65480 UOS65480 UYO65480 VIK65480 VSG65480 WCC65480 WLY65480 WVU65480 K131016 JI131016 TE131016 ADA131016 AMW131016 AWS131016 BGO131016 BQK131016 CAG131016 CKC131016 CTY131016 DDU131016 DNQ131016 DXM131016 EHI131016 ERE131016 FBA131016 FKW131016 FUS131016 GEO131016 GOK131016 GYG131016 HIC131016 HRY131016 IBU131016 ILQ131016 IVM131016 JFI131016 JPE131016 JZA131016 KIW131016 KSS131016 LCO131016 LMK131016 LWG131016 MGC131016 MPY131016 MZU131016 NJQ131016 NTM131016 ODI131016 ONE131016 OXA131016 PGW131016 PQS131016 QAO131016 QKK131016 QUG131016 REC131016 RNY131016 RXU131016 SHQ131016 SRM131016 TBI131016 TLE131016 TVA131016 UEW131016 UOS131016 UYO131016 VIK131016 VSG131016 WCC131016 WLY131016 WVU131016 K196552 JI196552 TE196552 ADA196552 AMW196552 AWS196552 BGO196552 BQK196552 CAG196552 CKC196552 CTY196552 DDU196552 DNQ196552 DXM196552 EHI196552 ERE196552 FBA196552 FKW196552 FUS196552 GEO196552 GOK196552 GYG196552 HIC196552 HRY196552 IBU196552 ILQ196552 IVM196552 JFI196552 JPE196552 JZA196552 KIW196552 KSS196552 LCO196552 LMK196552 LWG196552 MGC196552 MPY196552 MZU196552 NJQ196552 NTM196552 ODI196552 ONE196552 OXA196552 PGW196552 PQS196552 QAO196552 QKK196552 QUG196552 REC196552 RNY196552 RXU196552 SHQ196552 SRM196552 TBI196552 TLE196552 TVA196552 UEW196552 UOS196552 UYO196552 VIK196552 VSG196552 WCC196552 WLY196552 WVU196552 K262088 JI262088 TE262088 ADA262088 AMW262088 AWS262088 BGO262088 BQK262088 CAG262088 CKC262088 CTY262088 DDU262088 DNQ262088 DXM262088 EHI262088 ERE262088 FBA262088 FKW262088 FUS262088 GEO262088 GOK262088 GYG262088 HIC262088 HRY262088 IBU262088 ILQ262088 IVM262088 JFI262088 JPE262088 JZA262088 KIW262088 KSS262088 LCO262088 LMK262088 LWG262088 MGC262088 MPY262088 MZU262088 NJQ262088 NTM262088 ODI262088 ONE262088 OXA262088 PGW262088 PQS262088 QAO262088 QKK262088 QUG262088 REC262088 RNY262088 RXU262088 SHQ262088 SRM262088 TBI262088 TLE262088 TVA262088 UEW262088 UOS262088 UYO262088 VIK262088 VSG262088 WCC262088 WLY262088 WVU262088 K327624 JI327624 TE327624 ADA327624 AMW327624 AWS327624 BGO327624 BQK327624 CAG327624 CKC327624 CTY327624 DDU327624 DNQ327624 DXM327624 EHI327624 ERE327624 FBA327624 FKW327624 FUS327624 GEO327624 GOK327624 GYG327624 HIC327624 HRY327624 IBU327624 ILQ327624 IVM327624 JFI327624 JPE327624 JZA327624 KIW327624 KSS327624 LCO327624 LMK327624 LWG327624 MGC327624 MPY327624 MZU327624 NJQ327624 NTM327624 ODI327624 ONE327624 OXA327624 PGW327624 PQS327624 QAO327624 QKK327624 QUG327624 REC327624 RNY327624 RXU327624 SHQ327624 SRM327624 TBI327624 TLE327624 TVA327624 UEW327624 UOS327624 UYO327624 VIK327624 VSG327624 WCC327624 WLY327624 WVU327624 K393160 JI393160 TE393160 ADA393160 AMW393160 AWS393160 BGO393160 BQK393160 CAG393160 CKC393160 CTY393160 DDU393160 DNQ393160 DXM393160 EHI393160 ERE393160 FBA393160 FKW393160 FUS393160 GEO393160 GOK393160 GYG393160 HIC393160 HRY393160 IBU393160 ILQ393160 IVM393160 JFI393160 JPE393160 JZA393160 KIW393160 KSS393160 LCO393160 LMK393160 LWG393160 MGC393160 MPY393160 MZU393160 NJQ393160 NTM393160 ODI393160 ONE393160 OXA393160 PGW393160 PQS393160 QAO393160 QKK393160 QUG393160 REC393160 RNY393160 RXU393160 SHQ393160 SRM393160 TBI393160 TLE393160 TVA393160 UEW393160 UOS393160 UYO393160 VIK393160 VSG393160 WCC393160 WLY393160 WVU393160 K458696 JI458696 TE458696 ADA458696 AMW458696 AWS458696 BGO458696 BQK458696 CAG458696 CKC458696 CTY458696 DDU458696 DNQ458696 DXM458696 EHI458696 ERE458696 FBA458696 FKW458696 FUS458696 GEO458696 GOK458696 GYG458696 HIC458696 HRY458696 IBU458696 ILQ458696 IVM458696 JFI458696 JPE458696 JZA458696 KIW458696 KSS458696 LCO458696 LMK458696 LWG458696 MGC458696 MPY458696 MZU458696 NJQ458696 NTM458696 ODI458696 ONE458696 OXA458696 PGW458696 PQS458696 QAO458696 QKK458696 QUG458696 REC458696 RNY458696 RXU458696 SHQ458696 SRM458696 TBI458696 TLE458696 TVA458696 UEW458696 UOS458696 UYO458696 VIK458696 VSG458696 WCC458696 WLY458696 WVU458696 K524232 JI524232 TE524232 ADA524232 AMW524232 AWS524232 BGO524232 BQK524232 CAG524232 CKC524232 CTY524232 DDU524232 DNQ524232 DXM524232 EHI524232 ERE524232 FBA524232 FKW524232 FUS524232 GEO524232 GOK524232 GYG524232 HIC524232 HRY524232 IBU524232 ILQ524232 IVM524232 JFI524232 JPE524232 JZA524232 KIW524232 KSS524232 LCO524232 LMK524232 LWG524232 MGC524232 MPY524232 MZU524232 NJQ524232 NTM524232 ODI524232 ONE524232 OXA524232 PGW524232 PQS524232 QAO524232 QKK524232 QUG524232 REC524232 RNY524232 RXU524232 SHQ524232 SRM524232 TBI524232 TLE524232 TVA524232 UEW524232 UOS524232 UYO524232 VIK524232 VSG524232 WCC524232 WLY524232 WVU524232 K589768 JI589768 TE589768 ADA589768 AMW589768 AWS589768 BGO589768 BQK589768 CAG589768 CKC589768 CTY589768 DDU589768 DNQ589768 DXM589768 EHI589768 ERE589768 FBA589768 FKW589768 FUS589768 GEO589768 GOK589768 GYG589768 HIC589768 HRY589768 IBU589768 ILQ589768 IVM589768 JFI589768 JPE589768 JZA589768 KIW589768 KSS589768 LCO589768 LMK589768 LWG589768 MGC589768 MPY589768 MZU589768 NJQ589768 NTM589768 ODI589768 ONE589768 OXA589768 PGW589768 PQS589768 QAO589768 QKK589768 QUG589768 REC589768 RNY589768 RXU589768 SHQ589768 SRM589768 TBI589768 TLE589768 TVA589768 UEW589768 UOS589768 UYO589768 VIK589768 VSG589768 WCC589768 WLY589768 WVU589768 K655304 JI655304 TE655304 ADA655304 AMW655304 AWS655304 BGO655304 BQK655304 CAG655304 CKC655304 CTY655304 DDU655304 DNQ655304 DXM655304 EHI655304 ERE655304 FBA655304 FKW655304 FUS655304 GEO655304 GOK655304 GYG655304 HIC655304 HRY655304 IBU655304 ILQ655304 IVM655304 JFI655304 JPE655304 JZA655304 KIW655304 KSS655304 LCO655304 LMK655304 LWG655304 MGC655304 MPY655304 MZU655304 NJQ655304 NTM655304 ODI655304 ONE655304 OXA655304 PGW655304 PQS655304 QAO655304 QKK655304 QUG655304 REC655304 RNY655304 RXU655304 SHQ655304 SRM655304 TBI655304 TLE655304 TVA655304 UEW655304 UOS655304 UYO655304 VIK655304 VSG655304 WCC655304 WLY655304 WVU655304 K720840 JI720840 TE720840 ADA720840 AMW720840 AWS720840 BGO720840 BQK720840 CAG720840 CKC720840 CTY720840 DDU720840 DNQ720840 DXM720840 EHI720840 ERE720840 FBA720840 FKW720840 FUS720840 GEO720840 GOK720840 GYG720840 HIC720840 HRY720840 IBU720840 ILQ720840 IVM720840 JFI720840 JPE720840 JZA720840 KIW720840 KSS720840 LCO720840 LMK720840 LWG720840 MGC720840 MPY720840 MZU720840 NJQ720840 NTM720840 ODI720840 ONE720840 OXA720840 PGW720840 PQS720840 QAO720840 QKK720840 QUG720840 REC720840 RNY720840 RXU720840 SHQ720840 SRM720840 TBI720840 TLE720840 TVA720840 UEW720840 UOS720840 UYO720840 VIK720840 VSG720840 WCC720840 WLY720840 WVU720840 K786376 JI786376 TE786376 ADA786376 AMW786376 AWS786376 BGO786376 BQK786376 CAG786376 CKC786376 CTY786376 DDU786376 DNQ786376 DXM786376 EHI786376 ERE786376 FBA786376 FKW786376 FUS786376 GEO786376 GOK786376 GYG786376 HIC786376 HRY786376 IBU786376 ILQ786376 IVM786376 JFI786376 JPE786376 JZA786376 KIW786376 KSS786376 LCO786376 LMK786376 LWG786376 MGC786376 MPY786376 MZU786376 NJQ786376 NTM786376 ODI786376 ONE786376 OXA786376 PGW786376 PQS786376 QAO786376 QKK786376 QUG786376 REC786376 RNY786376 RXU786376 SHQ786376 SRM786376 TBI786376 TLE786376 TVA786376 UEW786376 UOS786376 UYO786376 VIK786376 VSG786376 WCC786376 WLY786376 WVU786376 K851912 JI851912 TE851912 ADA851912 AMW851912 AWS851912 BGO851912 BQK851912 CAG851912 CKC851912 CTY851912 DDU851912 DNQ851912 DXM851912 EHI851912 ERE851912 FBA851912 FKW851912 FUS851912 GEO851912 GOK851912 GYG851912 HIC851912 HRY851912 IBU851912 ILQ851912 IVM851912 JFI851912 JPE851912 JZA851912 KIW851912 KSS851912 LCO851912 LMK851912 LWG851912 MGC851912 MPY851912 MZU851912 NJQ851912 NTM851912 ODI851912 ONE851912 OXA851912 PGW851912 PQS851912 QAO851912 QKK851912 QUG851912 REC851912 RNY851912 RXU851912 SHQ851912 SRM851912 TBI851912 TLE851912 TVA851912 UEW851912 UOS851912 UYO851912 VIK851912 VSG851912 WCC851912 WLY851912 WVU851912 K917448 JI917448 TE917448 ADA917448 AMW917448 AWS917448 BGO917448 BQK917448 CAG917448 CKC917448 CTY917448 DDU917448 DNQ917448 DXM917448 EHI917448 ERE917448 FBA917448 FKW917448 FUS917448 GEO917448 GOK917448 GYG917448 HIC917448 HRY917448 IBU917448 ILQ917448 IVM917448 JFI917448 JPE917448 JZA917448 KIW917448 KSS917448 LCO917448 LMK917448 LWG917448 MGC917448 MPY917448 MZU917448 NJQ917448 NTM917448 ODI917448 ONE917448 OXA917448 PGW917448 PQS917448 QAO917448 QKK917448 QUG917448 REC917448 RNY917448 RXU917448 SHQ917448 SRM917448 TBI917448 TLE917448 TVA917448 UEW917448 UOS917448 UYO917448 VIK917448 VSG917448 WCC917448 WLY917448 WVU917448 K982984 JI982984 TE982984 ADA982984 AMW982984 AWS982984 BGO982984 BQK982984 CAG982984 CKC982984 CTY982984 DDU982984 DNQ982984 DXM982984 EHI982984 ERE982984 FBA982984 FKW982984 FUS982984 GEO982984 GOK982984 GYG982984 HIC982984 HRY982984 IBU982984 ILQ982984 IVM982984 JFI982984 JPE982984 JZA982984 KIW982984 KSS982984 LCO982984 LMK982984 LWG982984 MGC982984 MPY982984 MZU982984 NJQ982984 NTM982984 ODI982984 ONE982984 OXA982984 PGW982984 PQS982984 QAO982984 QKK982984 QUG982984 REC982984 RNY982984 RXU982984 SHQ982984 SRM982984 TBI982984 TLE982984 TVA982984 UEW982984 UOS982984 UYO982984 VIK982984 VSG982984 WCC982984 WLY982984">
      <formula1>"租赁新购,租赁加用户加模,一次性新购"</formula1>
    </dataValidation>
    <dataValidation type="list" allowBlank="1" showInputMessage="1" showErrorMessage="1" sqref="C65582:C65587 JC65582:JC65587 SY65582:SY65587 ACU65582:ACU65587 AMQ65582:AMQ65587 AWM65582:AWM65587 BGI65582:BGI65587 BQE65582:BQE65587 CAA65582:CAA65587 CJW65582:CJW65587 CTS65582:CTS65587 DDO65582:DDO65587 DNK65582:DNK65587 DXG65582:DXG65587 EHC65582:EHC65587 EQY65582:EQY65587 FAU65582:FAU65587 FKQ65582:FKQ65587 FUM65582:FUM65587 GEI65582:GEI65587 GOE65582:GOE65587 GYA65582:GYA65587 HHW65582:HHW65587 HRS65582:HRS65587 IBO65582:IBO65587 ILK65582:ILK65587 IVG65582:IVG65587 JFC65582:JFC65587 JOY65582:JOY65587 JYU65582:JYU65587 KIQ65582:KIQ65587 KSM65582:KSM65587 LCI65582:LCI65587 LME65582:LME65587 LWA65582:LWA65587 MFW65582:MFW65587 MPS65582:MPS65587 MZO65582:MZO65587 NJK65582:NJK65587 NTG65582:NTG65587 ODC65582:ODC65587 OMY65582:OMY65587 OWU65582:OWU65587 PGQ65582:PGQ65587 PQM65582:PQM65587 QAI65582:QAI65587 QKE65582:QKE65587 QUA65582:QUA65587 RDW65582:RDW65587 RNS65582:RNS65587 RXO65582:RXO65587 SHK65582:SHK65587 SRG65582:SRG65587 TBC65582:TBC65587 TKY65582:TKY65587 TUU65582:TUU65587 UEQ65582:UEQ65587 UOM65582:UOM65587 UYI65582:UYI65587 VIE65582:VIE65587 VSA65582:VSA65587 WBW65582:WBW65587 WLS65582:WLS65587 WVO65582:WVO65587 C131118:C131123 JC131118:JC131123 SY131118:SY131123 ACU131118:ACU131123 AMQ131118:AMQ131123 AWM131118:AWM131123 BGI131118:BGI131123 BQE131118:BQE131123 CAA131118:CAA131123 CJW131118:CJW131123 CTS131118:CTS131123 DDO131118:DDO131123 DNK131118:DNK131123 DXG131118:DXG131123 EHC131118:EHC131123 EQY131118:EQY131123 FAU131118:FAU131123 FKQ131118:FKQ131123 FUM131118:FUM131123 GEI131118:GEI131123 GOE131118:GOE131123 GYA131118:GYA131123 HHW131118:HHW131123 HRS131118:HRS131123 IBO131118:IBO131123 ILK131118:ILK131123 IVG131118:IVG131123 JFC131118:JFC131123 JOY131118:JOY131123 JYU131118:JYU131123 KIQ131118:KIQ131123 KSM131118:KSM131123 LCI131118:LCI131123 LME131118:LME131123 LWA131118:LWA131123 MFW131118:MFW131123 MPS131118:MPS131123 MZO131118:MZO131123 NJK131118:NJK131123 NTG131118:NTG131123 ODC131118:ODC131123 OMY131118:OMY131123 OWU131118:OWU131123 PGQ131118:PGQ131123 PQM131118:PQM131123 QAI131118:QAI131123 QKE131118:QKE131123 QUA131118:QUA131123 RDW131118:RDW131123 RNS131118:RNS131123 RXO131118:RXO131123 SHK131118:SHK131123 SRG131118:SRG131123 TBC131118:TBC131123 TKY131118:TKY131123 TUU131118:TUU131123 UEQ131118:UEQ131123 UOM131118:UOM131123 UYI131118:UYI131123 VIE131118:VIE131123 VSA131118:VSA131123 WBW131118:WBW131123 WLS131118:WLS131123 WVO131118:WVO131123 C196654:C196659 JC196654:JC196659 SY196654:SY196659 ACU196654:ACU196659 AMQ196654:AMQ196659 AWM196654:AWM196659 BGI196654:BGI196659 BQE196654:BQE196659 CAA196654:CAA196659 CJW196654:CJW196659 CTS196654:CTS196659 DDO196654:DDO196659 DNK196654:DNK196659 DXG196654:DXG196659 EHC196654:EHC196659 EQY196654:EQY196659 FAU196654:FAU196659 FKQ196654:FKQ196659 FUM196654:FUM196659 GEI196654:GEI196659 GOE196654:GOE196659 GYA196654:GYA196659 HHW196654:HHW196659 HRS196654:HRS196659 IBO196654:IBO196659 ILK196654:ILK196659 IVG196654:IVG196659 JFC196654:JFC196659 JOY196654:JOY196659 JYU196654:JYU196659 KIQ196654:KIQ196659 KSM196654:KSM196659 LCI196654:LCI196659 LME196654:LME196659 LWA196654:LWA196659 MFW196654:MFW196659 MPS196654:MPS196659 MZO196654:MZO196659 NJK196654:NJK196659 NTG196654:NTG196659 ODC196654:ODC196659 OMY196654:OMY196659 OWU196654:OWU196659 PGQ196654:PGQ196659 PQM196654:PQM196659 QAI196654:QAI196659 QKE196654:QKE196659 QUA196654:QUA196659 RDW196654:RDW196659 RNS196654:RNS196659 RXO196654:RXO196659 SHK196654:SHK196659 SRG196654:SRG196659 TBC196654:TBC196659 TKY196654:TKY196659 TUU196654:TUU196659 UEQ196654:UEQ196659 UOM196654:UOM196659 UYI196654:UYI196659 VIE196654:VIE196659 VSA196654:VSA196659 WBW196654:WBW196659 WLS196654:WLS196659 WVO196654:WVO196659 C262190:C262195 JC262190:JC262195 SY262190:SY262195 ACU262190:ACU262195 AMQ262190:AMQ262195 AWM262190:AWM262195 BGI262190:BGI262195 BQE262190:BQE262195 CAA262190:CAA262195 CJW262190:CJW262195 CTS262190:CTS262195 DDO262190:DDO262195 DNK262190:DNK262195 DXG262190:DXG262195 EHC262190:EHC262195 EQY262190:EQY262195 FAU262190:FAU262195 FKQ262190:FKQ262195 FUM262190:FUM262195 GEI262190:GEI262195 GOE262190:GOE262195 GYA262190:GYA262195 HHW262190:HHW262195 HRS262190:HRS262195 IBO262190:IBO262195 ILK262190:ILK262195 IVG262190:IVG262195 JFC262190:JFC262195 JOY262190:JOY262195 JYU262190:JYU262195 KIQ262190:KIQ262195 KSM262190:KSM262195 LCI262190:LCI262195 LME262190:LME262195 LWA262190:LWA262195 MFW262190:MFW262195 MPS262190:MPS262195 MZO262190:MZO262195 NJK262190:NJK262195 NTG262190:NTG262195 ODC262190:ODC262195 OMY262190:OMY262195 OWU262190:OWU262195 PGQ262190:PGQ262195 PQM262190:PQM262195 QAI262190:QAI262195 QKE262190:QKE262195 QUA262190:QUA262195 RDW262190:RDW262195 RNS262190:RNS262195 RXO262190:RXO262195 SHK262190:SHK262195 SRG262190:SRG262195 TBC262190:TBC262195 TKY262190:TKY262195 TUU262190:TUU262195 UEQ262190:UEQ262195 UOM262190:UOM262195 UYI262190:UYI262195 VIE262190:VIE262195 VSA262190:VSA262195 WBW262190:WBW262195 WLS262190:WLS262195 WVO262190:WVO262195 C327726:C327731 JC327726:JC327731 SY327726:SY327731 ACU327726:ACU327731 AMQ327726:AMQ327731 AWM327726:AWM327731 BGI327726:BGI327731 BQE327726:BQE327731 CAA327726:CAA327731 CJW327726:CJW327731 CTS327726:CTS327731 DDO327726:DDO327731 DNK327726:DNK327731 DXG327726:DXG327731 EHC327726:EHC327731 EQY327726:EQY327731 FAU327726:FAU327731 FKQ327726:FKQ327731 FUM327726:FUM327731 GEI327726:GEI327731 GOE327726:GOE327731 GYA327726:GYA327731 HHW327726:HHW327731 HRS327726:HRS327731 IBO327726:IBO327731 ILK327726:ILK327731 IVG327726:IVG327731 JFC327726:JFC327731 JOY327726:JOY327731 JYU327726:JYU327731 KIQ327726:KIQ327731 KSM327726:KSM327731 LCI327726:LCI327731 LME327726:LME327731 LWA327726:LWA327731 MFW327726:MFW327731 MPS327726:MPS327731 MZO327726:MZO327731 NJK327726:NJK327731 NTG327726:NTG327731 ODC327726:ODC327731 OMY327726:OMY327731 OWU327726:OWU327731 PGQ327726:PGQ327731 PQM327726:PQM327731 QAI327726:QAI327731 QKE327726:QKE327731 QUA327726:QUA327731 RDW327726:RDW327731 RNS327726:RNS327731 RXO327726:RXO327731 SHK327726:SHK327731 SRG327726:SRG327731 TBC327726:TBC327731 TKY327726:TKY327731 TUU327726:TUU327731 UEQ327726:UEQ327731 UOM327726:UOM327731 UYI327726:UYI327731 VIE327726:VIE327731 VSA327726:VSA327731 WBW327726:WBW327731 WLS327726:WLS327731 WVO327726:WVO327731 C393262:C393267 JC393262:JC393267 SY393262:SY393267 ACU393262:ACU393267 AMQ393262:AMQ393267 AWM393262:AWM393267 BGI393262:BGI393267 BQE393262:BQE393267 CAA393262:CAA393267 CJW393262:CJW393267 CTS393262:CTS393267 DDO393262:DDO393267 DNK393262:DNK393267 DXG393262:DXG393267 EHC393262:EHC393267 EQY393262:EQY393267 FAU393262:FAU393267 FKQ393262:FKQ393267 FUM393262:FUM393267 GEI393262:GEI393267 GOE393262:GOE393267 GYA393262:GYA393267 HHW393262:HHW393267 HRS393262:HRS393267 IBO393262:IBO393267 ILK393262:ILK393267 IVG393262:IVG393267 JFC393262:JFC393267 JOY393262:JOY393267 JYU393262:JYU393267 KIQ393262:KIQ393267 KSM393262:KSM393267 LCI393262:LCI393267 LME393262:LME393267 LWA393262:LWA393267 MFW393262:MFW393267 MPS393262:MPS393267 MZO393262:MZO393267 NJK393262:NJK393267 NTG393262:NTG393267 ODC393262:ODC393267 OMY393262:OMY393267 OWU393262:OWU393267 PGQ393262:PGQ393267 PQM393262:PQM393267 QAI393262:QAI393267 QKE393262:QKE393267 QUA393262:QUA393267 RDW393262:RDW393267 RNS393262:RNS393267 RXO393262:RXO393267 SHK393262:SHK393267 SRG393262:SRG393267 TBC393262:TBC393267 TKY393262:TKY393267 TUU393262:TUU393267 UEQ393262:UEQ393267 UOM393262:UOM393267 UYI393262:UYI393267 VIE393262:VIE393267 VSA393262:VSA393267 WBW393262:WBW393267 WLS393262:WLS393267 WVO393262:WVO393267 C458798:C458803 JC458798:JC458803 SY458798:SY458803 ACU458798:ACU458803 AMQ458798:AMQ458803 AWM458798:AWM458803 BGI458798:BGI458803 BQE458798:BQE458803 CAA458798:CAA458803 CJW458798:CJW458803 CTS458798:CTS458803 DDO458798:DDO458803 DNK458798:DNK458803 DXG458798:DXG458803 EHC458798:EHC458803 EQY458798:EQY458803 FAU458798:FAU458803 FKQ458798:FKQ458803 FUM458798:FUM458803 GEI458798:GEI458803 GOE458798:GOE458803 GYA458798:GYA458803 HHW458798:HHW458803 HRS458798:HRS458803 IBO458798:IBO458803 ILK458798:ILK458803 IVG458798:IVG458803 JFC458798:JFC458803 JOY458798:JOY458803 JYU458798:JYU458803 KIQ458798:KIQ458803 KSM458798:KSM458803 LCI458798:LCI458803 LME458798:LME458803 LWA458798:LWA458803 MFW458798:MFW458803 MPS458798:MPS458803 MZO458798:MZO458803 NJK458798:NJK458803 NTG458798:NTG458803 ODC458798:ODC458803 OMY458798:OMY458803 OWU458798:OWU458803 PGQ458798:PGQ458803 PQM458798:PQM458803 QAI458798:QAI458803 QKE458798:QKE458803 QUA458798:QUA458803 RDW458798:RDW458803 RNS458798:RNS458803 RXO458798:RXO458803 SHK458798:SHK458803 SRG458798:SRG458803 TBC458798:TBC458803 TKY458798:TKY458803 TUU458798:TUU458803 UEQ458798:UEQ458803 UOM458798:UOM458803 UYI458798:UYI458803 VIE458798:VIE458803 VSA458798:VSA458803 WBW458798:WBW458803 WLS458798:WLS458803 WVO458798:WVO458803 C524334:C524339 JC524334:JC524339 SY524334:SY524339 ACU524334:ACU524339 AMQ524334:AMQ524339 AWM524334:AWM524339 BGI524334:BGI524339 BQE524334:BQE524339 CAA524334:CAA524339 CJW524334:CJW524339 CTS524334:CTS524339 DDO524334:DDO524339 DNK524334:DNK524339 DXG524334:DXG524339 EHC524334:EHC524339 EQY524334:EQY524339 FAU524334:FAU524339 FKQ524334:FKQ524339 FUM524334:FUM524339 GEI524334:GEI524339 GOE524334:GOE524339 GYA524334:GYA524339 HHW524334:HHW524339 HRS524334:HRS524339 IBO524334:IBO524339 ILK524334:ILK524339 IVG524334:IVG524339 JFC524334:JFC524339 JOY524334:JOY524339 JYU524334:JYU524339 KIQ524334:KIQ524339 KSM524334:KSM524339 LCI524334:LCI524339 LME524334:LME524339 LWA524334:LWA524339 MFW524334:MFW524339 MPS524334:MPS524339 MZO524334:MZO524339 NJK524334:NJK524339 NTG524334:NTG524339 ODC524334:ODC524339 OMY524334:OMY524339 OWU524334:OWU524339 PGQ524334:PGQ524339 PQM524334:PQM524339 QAI524334:QAI524339 QKE524334:QKE524339 QUA524334:QUA524339 RDW524334:RDW524339 RNS524334:RNS524339 RXO524334:RXO524339 SHK524334:SHK524339 SRG524334:SRG524339 TBC524334:TBC524339 TKY524334:TKY524339 TUU524334:TUU524339 UEQ524334:UEQ524339 UOM524334:UOM524339 UYI524334:UYI524339 VIE524334:VIE524339 VSA524334:VSA524339 WBW524334:WBW524339 WLS524334:WLS524339 WVO524334:WVO524339 C589870:C589875 JC589870:JC589875 SY589870:SY589875 ACU589870:ACU589875 AMQ589870:AMQ589875 AWM589870:AWM589875 BGI589870:BGI589875 BQE589870:BQE589875 CAA589870:CAA589875 CJW589870:CJW589875 CTS589870:CTS589875 DDO589870:DDO589875 DNK589870:DNK589875 DXG589870:DXG589875 EHC589870:EHC589875 EQY589870:EQY589875 FAU589870:FAU589875 FKQ589870:FKQ589875 FUM589870:FUM589875 GEI589870:GEI589875 GOE589870:GOE589875 GYA589870:GYA589875 HHW589870:HHW589875 HRS589870:HRS589875 IBO589870:IBO589875 ILK589870:ILK589875 IVG589870:IVG589875 JFC589870:JFC589875 JOY589870:JOY589875 JYU589870:JYU589875 KIQ589870:KIQ589875 KSM589870:KSM589875 LCI589870:LCI589875 LME589870:LME589875 LWA589870:LWA589875 MFW589870:MFW589875 MPS589870:MPS589875 MZO589870:MZO589875 NJK589870:NJK589875 NTG589870:NTG589875 ODC589870:ODC589875 OMY589870:OMY589875 OWU589870:OWU589875 PGQ589870:PGQ589875 PQM589870:PQM589875 QAI589870:QAI589875 QKE589870:QKE589875 QUA589870:QUA589875 RDW589870:RDW589875 RNS589870:RNS589875 RXO589870:RXO589875 SHK589870:SHK589875 SRG589870:SRG589875 TBC589870:TBC589875 TKY589870:TKY589875 TUU589870:TUU589875 UEQ589870:UEQ589875 UOM589870:UOM589875 UYI589870:UYI589875 VIE589870:VIE589875 VSA589870:VSA589875 WBW589870:WBW589875 WLS589870:WLS589875 WVO589870:WVO589875 C655406:C655411 JC655406:JC655411 SY655406:SY655411 ACU655406:ACU655411 AMQ655406:AMQ655411 AWM655406:AWM655411 BGI655406:BGI655411 BQE655406:BQE655411 CAA655406:CAA655411 CJW655406:CJW655411 CTS655406:CTS655411 DDO655406:DDO655411 DNK655406:DNK655411 DXG655406:DXG655411 EHC655406:EHC655411 EQY655406:EQY655411 FAU655406:FAU655411 FKQ655406:FKQ655411 FUM655406:FUM655411 GEI655406:GEI655411 GOE655406:GOE655411 GYA655406:GYA655411 HHW655406:HHW655411 HRS655406:HRS655411 IBO655406:IBO655411 ILK655406:ILK655411 IVG655406:IVG655411 JFC655406:JFC655411 JOY655406:JOY655411 JYU655406:JYU655411 KIQ655406:KIQ655411 KSM655406:KSM655411 LCI655406:LCI655411 LME655406:LME655411 LWA655406:LWA655411 MFW655406:MFW655411 MPS655406:MPS655411 MZO655406:MZO655411 NJK655406:NJK655411 NTG655406:NTG655411 ODC655406:ODC655411 OMY655406:OMY655411 OWU655406:OWU655411 PGQ655406:PGQ655411 PQM655406:PQM655411 QAI655406:QAI655411 QKE655406:QKE655411 QUA655406:QUA655411 RDW655406:RDW655411 RNS655406:RNS655411 RXO655406:RXO655411 SHK655406:SHK655411 SRG655406:SRG655411 TBC655406:TBC655411 TKY655406:TKY655411 TUU655406:TUU655411 UEQ655406:UEQ655411 UOM655406:UOM655411 UYI655406:UYI655411 VIE655406:VIE655411 VSA655406:VSA655411 WBW655406:WBW655411 WLS655406:WLS655411 WVO655406:WVO655411 C720942:C720947 JC720942:JC720947 SY720942:SY720947 ACU720942:ACU720947 AMQ720942:AMQ720947 AWM720942:AWM720947 BGI720942:BGI720947 BQE720942:BQE720947 CAA720942:CAA720947 CJW720942:CJW720947 CTS720942:CTS720947 DDO720942:DDO720947 DNK720942:DNK720947 DXG720942:DXG720947 EHC720942:EHC720947 EQY720942:EQY720947 FAU720942:FAU720947 FKQ720942:FKQ720947 FUM720942:FUM720947 GEI720942:GEI720947 GOE720942:GOE720947 GYA720942:GYA720947 HHW720942:HHW720947 HRS720942:HRS720947 IBO720942:IBO720947 ILK720942:ILK720947 IVG720942:IVG720947 JFC720942:JFC720947 JOY720942:JOY720947 JYU720942:JYU720947 KIQ720942:KIQ720947 KSM720942:KSM720947 LCI720942:LCI720947 LME720942:LME720947 LWA720942:LWA720947 MFW720942:MFW720947 MPS720942:MPS720947 MZO720942:MZO720947 NJK720942:NJK720947 NTG720942:NTG720947 ODC720942:ODC720947 OMY720942:OMY720947 OWU720942:OWU720947 PGQ720942:PGQ720947 PQM720942:PQM720947 QAI720942:QAI720947 QKE720942:QKE720947 QUA720942:QUA720947 RDW720942:RDW720947 RNS720942:RNS720947 RXO720942:RXO720947 SHK720942:SHK720947 SRG720942:SRG720947 TBC720942:TBC720947 TKY720942:TKY720947 TUU720942:TUU720947 UEQ720942:UEQ720947 UOM720942:UOM720947 UYI720942:UYI720947 VIE720942:VIE720947 VSA720942:VSA720947 WBW720942:WBW720947 WLS720942:WLS720947 WVO720942:WVO720947 C786478:C786483 JC786478:JC786483 SY786478:SY786483 ACU786478:ACU786483 AMQ786478:AMQ786483 AWM786478:AWM786483 BGI786478:BGI786483 BQE786478:BQE786483 CAA786478:CAA786483 CJW786478:CJW786483 CTS786478:CTS786483 DDO786478:DDO786483 DNK786478:DNK786483 DXG786478:DXG786483 EHC786478:EHC786483 EQY786478:EQY786483 FAU786478:FAU786483 FKQ786478:FKQ786483 FUM786478:FUM786483 GEI786478:GEI786483 GOE786478:GOE786483 GYA786478:GYA786483 HHW786478:HHW786483 HRS786478:HRS786483 IBO786478:IBO786483 ILK786478:ILK786483 IVG786478:IVG786483 JFC786478:JFC786483 JOY786478:JOY786483 JYU786478:JYU786483 KIQ786478:KIQ786483 KSM786478:KSM786483 LCI786478:LCI786483 LME786478:LME786483 LWA786478:LWA786483 MFW786478:MFW786483 MPS786478:MPS786483 MZO786478:MZO786483 NJK786478:NJK786483 NTG786478:NTG786483 ODC786478:ODC786483 OMY786478:OMY786483 OWU786478:OWU786483 PGQ786478:PGQ786483 PQM786478:PQM786483 QAI786478:QAI786483 QKE786478:QKE786483 QUA786478:QUA786483 RDW786478:RDW786483 RNS786478:RNS786483 RXO786478:RXO786483 SHK786478:SHK786483 SRG786478:SRG786483 TBC786478:TBC786483 TKY786478:TKY786483 TUU786478:TUU786483 UEQ786478:UEQ786483 UOM786478:UOM786483 UYI786478:UYI786483 VIE786478:VIE786483 VSA786478:VSA786483 WBW786478:WBW786483 WLS786478:WLS786483 WVO786478:WVO786483 C852014:C852019 JC852014:JC852019 SY852014:SY852019 ACU852014:ACU852019 AMQ852014:AMQ852019 AWM852014:AWM852019 BGI852014:BGI852019 BQE852014:BQE852019 CAA852014:CAA852019 CJW852014:CJW852019 CTS852014:CTS852019 DDO852014:DDO852019 DNK852014:DNK852019 DXG852014:DXG852019 EHC852014:EHC852019 EQY852014:EQY852019 FAU852014:FAU852019 FKQ852014:FKQ852019 FUM852014:FUM852019 GEI852014:GEI852019 GOE852014:GOE852019 GYA852014:GYA852019 HHW852014:HHW852019 HRS852014:HRS852019 IBO852014:IBO852019 ILK852014:ILK852019 IVG852014:IVG852019 JFC852014:JFC852019 JOY852014:JOY852019 JYU852014:JYU852019 KIQ852014:KIQ852019 KSM852014:KSM852019 LCI852014:LCI852019 LME852014:LME852019 LWA852014:LWA852019 MFW852014:MFW852019 MPS852014:MPS852019 MZO852014:MZO852019 NJK852014:NJK852019 NTG852014:NTG852019 ODC852014:ODC852019 OMY852014:OMY852019 OWU852014:OWU852019 PGQ852014:PGQ852019 PQM852014:PQM852019 QAI852014:QAI852019 QKE852014:QKE852019 QUA852014:QUA852019 RDW852014:RDW852019 RNS852014:RNS852019 RXO852014:RXO852019 SHK852014:SHK852019 SRG852014:SRG852019 TBC852014:TBC852019 TKY852014:TKY852019 TUU852014:TUU852019 UEQ852014:UEQ852019 UOM852014:UOM852019 UYI852014:UYI852019 VIE852014:VIE852019 VSA852014:VSA852019 WBW852014:WBW852019 WLS852014:WLS852019 WVO852014:WVO852019 C917550:C917555 JC917550:JC917555 SY917550:SY917555 ACU917550:ACU917555 AMQ917550:AMQ917555 AWM917550:AWM917555 BGI917550:BGI917555 BQE917550:BQE917555 CAA917550:CAA917555 CJW917550:CJW917555 CTS917550:CTS917555 DDO917550:DDO917555 DNK917550:DNK917555 DXG917550:DXG917555 EHC917550:EHC917555 EQY917550:EQY917555 FAU917550:FAU917555 FKQ917550:FKQ917555 FUM917550:FUM917555 GEI917550:GEI917555 GOE917550:GOE917555 GYA917550:GYA917555 HHW917550:HHW917555 HRS917550:HRS917555 IBO917550:IBO917555 ILK917550:ILK917555 IVG917550:IVG917555 JFC917550:JFC917555 JOY917550:JOY917555 JYU917550:JYU917555 KIQ917550:KIQ917555 KSM917550:KSM917555 LCI917550:LCI917555 LME917550:LME917555 LWA917550:LWA917555 MFW917550:MFW917555 MPS917550:MPS917555 MZO917550:MZO917555 NJK917550:NJK917555 NTG917550:NTG917555 ODC917550:ODC917555 OMY917550:OMY917555 OWU917550:OWU917555 PGQ917550:PGQ917555 PQM917550:PQM917555 QAI917550:QAI917555 QKE917550:QKE917555 QUA917550:QUA917555 RDW917550:RDW917555 RNS917550:RNS917555 RXO917550:RXO917555 SHK917550:SHK917555 SRG917550:SRG917555 TBC917550:TBC917555 TKY917550:TKY917555 TUU917550:TUU917555 UEQ917550:UEQ917555 UOM917550:UOM917555 UYI917550:UYI917555 VIE917550:VIE917555 VSA917550:VSA917555 WBW917550:WBW917555 WLS917550:WLS917555 WVO917550:WVO917555 C983086:C983091 JC983086:JC983091 SY983086:SY983091 ACU983086:ACU983091 AMQ983086:AMQ983091 AWM983086:AWM983091 BGI983086:BGI983091 BQE983086:BQE983091 CAA983086:CAA983091 CJW983086:CJW983091 CTS983086:CTS983091 DDO983086:DDO983091 DNK983086:DNK983091 DXG983086:DXG983091 EHC983086:EHC983091 EQY983086:EQY983091 FAU983086:FAU983091 FKQ983086:FKQ983091 FUM983086:FUM983091 GEI983086:GEI983091 GOE983086:GOE983091 GYA983086:GYA983091 HHW983086:HHW983091 HRS983086:HRS983091 IBO983086:IBO983091 ILK983086:ILK983091 IVG983086:IVG983091 JFC983086:JFC983091 JOY983086:JOY983091 JYU983086:JYU983091 KIQ983086:KIQ983091 KSM983086:KSM983091 LCI983086:LCI983091 LME983086:LME983091 LWA983086:LWA983091 MFW983086:MFW983091 MPS983086:MPS983091 MZO983086:MZO983091 NJK983086:NJK983091 NTG983086:NTG983091 ODC983086:ODC983091 OMY983086:OMY983091 OWU983086:OWU983091 PGQ983086:PGQ983091 PQM983086:PQM983091 QAI983086:QAI983091 QKE983086:QKE983091 QUA983086:QUA983091 RDW983086:RDW983091 RNS983086:RNS983091 RXO983086:RXO983091 SHK983086:SHK983091 SRG983086:SRG983091 TBC983086:TBC983091 TKY983086:TKY983091 TUU983086:TUU983091 UEQ983086:UEQ983091 UOM983086:UOM983091 UYI983086:UYI983091 VIE983086:VIE983091 VSA983086:VSA983091 WBW983086:WBW983091 WLS983086:WLS983091 WVO983086:WVO983091 G36:G38 G65515:H65527 JF65515:JF65527 TB65515:TB65527 ACX65515:ACX65527 AMT65515:AMT65527 AWP65515:AWP65527 BGL65515:BGL65527 BQH65515:BQH65527 CAD65515:CAD65527 CJZ65515:CJZ65527 CTV65515:CTV65527 DDR65515:DDR65527 DNN65515:DNN65527 DXJ65515:DXJ65527 EHF65515:EHF65527 ERB65515:ERB65527 FAX65515:FAX65527 FKT65515:FKT65527 FUP65515:FUP65527 GEL65515:GEL65527 GOH65515:GOH65527 GYD65515:GYD65527 HHZ65515:HHZ65527 HRV65515:HRV65527 IBR65515:IBR65527 ILN65515:ILN65527 IVJ65515:IVJ65527 JFF65515:JFF65527 JPB65515:JPB65527 JYX65515:JYX65527 KIT65515:KIT65527 KSP65515:KSP65527 LCL65515:LCL65527 LMH65515:LMH65527 LWD65515:LWD65527 MFZ65515:MFZ65527 MPV65515:MPV65527 MZR65515:MZR65527 NJN65515:NJN65527 NTJ65515:NTJ65527 ODF65515:ODF65527 ONB65515:ONB65527 OWX65515:OWX65527 PGT65515:PGT65527 PQP65515:PQP65527 QAL65515:QAL65527 QKH65515:QKH65527 QUD65515:QUD65527 RDZ65515:RDZ65527 RNV65515:RNV65527 RXR65515:RXR65527 SHN65515:SHN65527 SRJ65515:SRJ65527 TBF65515:TBF65527 TLB65515:TLB65527 TUX65515:TUX65527 UET65515:UET65527 UOP65515:UOP65527 UYL65515:UYL65527 VIH65515:VIH65527 VSD65515:VSD65527 WBZ65515:WBZ65527 WLV65515:WLV65527 WVR65515:WVR65527 G131051:H131063 JF131051:JF131063 TB131051:TB131063 ACX131051:ACX131063 AMT131051:AMT131063 AWP131051:AWP131063 BGL131051:BGL131063 BQH131051:BQH131063 CAD131051:CAD131063 CJZ131051:CJZ131063 CTV131051:CTV131063 DDR131051:DDR131063 DNN131051:DNN131063 DXJ131051:DXJ131063 EHF131051:EHF131063 ERB131051:ERB131063 FAX131051:FAX131063 FKT131051:FKT131063 FUP131051:FUP131063 GEL131051:GEL131063 GOH131051:GOH131063 GYD131051:GYD131063 HHZ131051:HHZ131063 HRV131051:HRV131063 IBR131051:IBR131063 ILN131051:ILN131063 IVJ131051:IVJ131063 JFF131051:JFF131063 JPB131051:JPB131063 JYX131051:JYX131063 KIT131051:KIT131063 KSP131051:KSP131063 LCL131051:LCL131063 LMH131051:LMH131063 LWD131051:LWD131063 MFZ131051:MFZ131063 MPV131051:MPV131063 MZR131051:MZR131063 NJN131051:NJN131063 NTJ131051:NTJ131063 ODF131051:ODF131063 ONB131051:ONB131063 OWX131051:OWX131063 PGT131051:PGT131063 PQP131051:PQP131063 QAL131051:QAL131063 QKH131051:QKH131063 QUD131051:QUD131063 RDZ131051:RDZ131063 RNV131051:RNV131063 RXR131051:RXR131063 SHN131051:SHN131063 SRJ131051:SRJ131063 TBF131051:TBF131063 TLB131051:TLB131063 TUX131051:TUX131063 UET131051:UET131063 UOP131051:UOP131063 UYL131051:UYL131063 VIH131051:VIH131063 VSD131051:VSD131063 WBZ131051:WBZ131063 WLV131051:WLV131063 WVR131051:WVR131063 G196587:H196599 JF196587:JF196599 TB196587:TB196599 ACX196587:ACX196599 AMT196587:AMT196599 AWP196587:AWP196599 BGL196587:BGL196599 BQH196587:BQH196599 CAD196587:CAD196599 CJZ196587:CJZ196599 CTV196587:CTV196599 DDR196587:DDR196599 DNN196587:DNN196599 DXJ196587:DXJ196599 EHF196587:EHF196599 ERB196587:ERB196599 FAX196587:FAX196599 FKT196587:FKT196599 FUP196587:FUP196599 GEL196587:GEL196599 GOH196587:GOH196599 GYD196587:GYD196599 HHZ196587:HHZ196599 HRV196587:HRV196599 IBR196587:IBR196599 ILN196587:ILN196599 IVJ196587:IVJ196599 JFF196587:JFF196599 JPB196587:JPB196599 JYX196587:JYX196599 KIT196587:KIT196599 KSP196587:KSP196599 LCL196587:LCL196599 LMH196587:LMH196599 LWD196587:LWD196599 MFZ196587:MFZ196599 MPV196587:MPV196599 MZR196587:MZR196599 NJN196587:NJN196599 NTJ196587:NTJ196599 ODF196587:ODF196599 ONB196587:ONB196599 OWX196587:OWX196599 PGT196587:PGT196599 PQP196587:PQP196599 QAL196587:QAL196599 QKH196587:QKH196599 QUD196587:QUD196599 RDZ196587:RDZ196599 RNV196587:RNV196599 RXR196587:RXR196599 SHN196587:SHN196599 SRJ196587:SRJ196599 TBF196587:TBF196599 TLB196587:TLB196599 TUX196587:TUX196599 UET196587:UET196599 UOP196587:UOP196599 UYL196587:UYL196599 VIH196587:VIH196599 VSD196587:VSD196599 WBZ196587:WBZ196599 WLV196587:WLV196599 WVR196587:WVR196599 G262123:H262135 JF262123:JF262135 TB262123:TB262135 ACX262123:ACX262135 AMT262123:AMT262135 AWP262123:AWP262135 BGL262123:BGL262135 BQH262123:BQH262135 CAD262123:CAD262135 CJZ262123:CJZ262135 CTV262123:CTV262135 DDR262123:DDR262135 DNN262123:DNN262135 DXJ262123:DXJ262135 EHF262123:EHF262135 ERB262123:ERB262135 FAX262123:FAX262135 FKT262123:FKT262135 FUP262123:FUP262135 GEL262123:GEL262135 GOH262123:GOH262135 GYD262123:GYD262135 HHZ262123:HHZ262135 HRV262123:HRV262135 IBR262123:IBR262135 ILN262123:ILN262135 IVJ262123:IVJ262135 JFF262123:JFF262135 JPB262123:JPB262135 JYX262123:JYX262135 KIT262123:KIT262135 KSP262123:KSP262135 LCL262123:LCL262135 LMH262123:LMH262135 LWD262123:LWD262135 MFZ262123:MFZ262135 MPV262123:MPV262135 MZR262123:MZR262135 NJN262123:NJN262135 NTJ262123:NTJ262135 ODF262123:ODF262135 ONB262123:ONB262135 OWX262123:OWX262135 PGT262123:PGT262135 PQP262123:PQP262135 QAL262123:QAL262135 QKH262123:QKH262135 QUD262123:QUD262135 RDZ262123:RDZ262135 RNV262123:RNV262135 RXR262123:RXR262135 SHN262123:SHN262135 SRJ262123:SRJ262135 TBF262123:TBF262135 TLB262123:TLB262135 TUX262123:TUX262135 UET262123:UET262135 UOP262123:UOP262135 UYL262123:UYL262135 VIH262123:VIH262135 VSD262123:VSD262135 WBZ262123:WBZ262135 WLV262123:WLV262135 WVR262123:WVR262135 G327659:H327671 JF327659:JF327671 TB327659:TB327671 ACX327659:ACX327671 AMT327659:AMT327671 AWP327659:AWP327671 BGL327659:BGL327671 BQH327659:BQH327671 CAD327659:CAD327671 CJZ327659:CJZ327671 CTV327659:CTV327671 DDR327659:DDR327671 DNN327659:DNN327671 DXJ327659:DXJ327671 EHF327659:EHF327671 ERB327659:ERB327671 FAX327659:FAX327671 FKT327659:FKT327671 FUP327659:FUP327671 GEL327659:GEL327671 GOH327659:GOH327671 GYD327659:GYD327671 HHZ327659:HHZ327671 HRV327659:HRV327671 IBR327659:IBR327671 ILN327659:ILN327671 IVJ327659:IVJ327671 JFF327659:JFF327671 JPB327659:JPB327671 JYX327659:JYX327671 KIT327659:KIT327671 KSP327659:KSP327671 LCL327659:LCL327671 LMH327659:LMH327671 LWD327659:LWD327671 MFZ327659:MFZ327671 MPV327659:MPV327671 MZR327659:MZR327671 NJN327659:NJN327671 NTJ327659:NTJ327671 ODF327659:ODF327671 ONB327659:ONB327671 OWX327659:OWX327671 PGT327659:PGT327671 PQP327659:PQP327671 QAL327659:QAL327671 QKH327659:QKH327671 QUD327659:QUD327671 RDZ327659:RDZ327671 RNV327659:RNV327671 RXR327659:RXR327671 SHN327659:SHN327671 SRJ327659:SRJ327671 TBF327659:TBF327671 TLB327659:TLB327671 TUX327659:TUX327671 UET327659:UET327671 UOP327659:UOP327671 UYL327659:UYL327671 VIH327659:VIH327671 VSD327659:VSD327671 WBZ327659:WBZ327671 WLV327659:WLV327671 WVR327659:WVR327671 G393195:H393207 JF393195:JF393207 TB393195:TB393207 ACX393195:ACX393207 AMT393195:AMT393207 AWP393195:AWP393207 BGL393195:BGL393207 BQH393195:BQH393207 CAD393195:CAD393207 CJZ393195:CJZ393207 CTV393195:CTV393207 DDR393195:DDR393207 DNN393195:DNN393207 DXJ393195:DXJ393207 EHF393195:EHF393207 ERB393195:ERB393207 FAX393195:FAX393207 FKT393195:FKT393207 FUP393195:FUP393207 GEL393195:GEL393207 GOH393195:GOH393207 GYD393195:GYD393207 HHZ393195:HHZ393207 HRV393195:HRV393207 IBR393195:IBR393207 ILN393195:ILN393207 IVJ393195:IVJ393207 JFF393195:JFF393207 JPB393195:JPB393207 JYX393195:JYX393207 KIT393195:KIT393207 KSP393195:KSP393207 LCL393195:LCL393207 LMH393195:LMH393207 LWD393195:LWD393207 MFZ393195:MFZ393207 MPV393195:MPV393207 MZR393195:MZR393207 NJN393195:NJN393207 NTJ393195:NTJ393207 ODF393195:ODF393207 ONB393195:ONB393207 OWX393195:OWX393207 PGT393195:PGT393207 PQP393195:PQP393207 QAL393195:QAL393207 QKH393195:QKH393207 QUD393195:QUD393207 RDZ393195:RDZ393207 RNV393195:RNV393207 RXR393195:RXR393207 SHN393195:SHN393207 SRJ393195:SRJ393207 TBF393195:TBF393207 TLB393195:TLB393207 TUX393195:TUX393207 UET393195:UET393207 UOP393195:UOP393207 UYL393195:UYL393207 VIH393195:VIH393207 VSD393195:VSD393207 WBZ393195:WBZ393207 WLV393195:WLV393207 WVR393195:WVR393207 G458731:H458743 JF458731:JF458743 TB458731:TB458743 ACX458731:ACX458743 AMT458731:AMT458743 AWP458731:AWP458743 BGL458731:BGL458743 BQH458731:BQH458743 CAD458731:CAD458743 CJZ458731:CJZ458743 CTV458731:CTV458743 DDR458731:DDR458743 DNN458731:DNN458743 DXJ458731:DXJ458743 EHF458731:EHF458743 ERB458731:ERB458743 FAX458731:FAX458743 FKT458731:FKT458743 FUP458731:FUP458743 GEL458731:GEL458743 GOH458731:GOH458743 GYD458731:GYD458743 HHZ458731:HHZ458743 HRV458731:HRV458743 IBR458731:IBR458743 ILN458731:ILN458743 IVJ458731:IVJ458743 JFF458731:JFF458743 JPB458731:JPB458743 JYX458731:JYX458743 KIT458731:KIT458743 KSP458731:KSP458743 LCL458731:LCL458743 LMH458731:LMH458743 LWD458731:LWD458743 MFZ458731:MFZ458743 MPV458731:MPV458743 MZR458731:MZR458743 NJN458731:NJN458743 NTJ458731:NTJ458743 ODF458731:ODF458743 ONB458731:ONB458743 OWX458731:OWX458743 PGT458731:PGT458743 PQP458731:PQP458743 QAL458731:QAL458743 QKH458731:QKH458743 QUD458731:QUD458743 RDZ458731:RDZ458743 RNV458731:RNV458743 RXR458731:RXR458743 SHN458731:SHN458743 SRJ458731:SRJ458743 TBF458731:TBF458743 TLB458731:TLB458743 TUX458731:TUX458743 UET458731:UET458743 UOP458731:UOP458743 UYL458731:UYL458743 VIH458731:VIH458743 VSD458731:VSD458743 WBZ458731:WBZ458743 WLV458731:WLV458743 WVR458731:WVR458743 G524267:H524279 JF524267:JF524279 TB524267:TB524279 ACX524267:ACX524279 AMT524267:AMT524279 AWP524267:AWP524279 BGL524267:BGL524279 BQH524267:BQH524279 CAD524267:CAD524279 CJZ524267:CJZ524279 CTV524267:CTV524279 DDR524267:DDR524279 DNN524267:DNN524279 DXJ524267:DXJ524279 EHF524267:EHF524279 ERB524267:ERB524279 FAX524267:FAX524279 FKT524267:FKT524279 FUP524267:FUP524279 GEL524267:GEL524279 GOH524267:GOH524279 GYD524267:GYD524279 HHZ524267:HHZ524279 HRV524267:HRV524279 IBR524267:IBR524279 ILN524267:ILN524279 IVJ524267:IVJ524279 JFF524267:JFF524279 JPB524267:JPB524279 JYX524267:JYX524279 KIT524267:KIT524279 KSP524267:KSP524279 LCL524267:LCL524279 LMH524267:LMH524279 LWD524267:LWD524279 MFZ524267:MFZ524279 MPV524267:MPV524279 MZR524267:MZR524279 NJN524267:NJN524279 NTJ524267:NTJ524279 ODF524267:ODF524279 ONB524267:ONB524279 OWX524267:OWX524279 PGT524267:PGT524279 PQP524267:PQP524279 QAL524267:QAL524279 QKH524267:QKH524279 QUD524267:QUD524279 RDZ524267:RDZ524279 RNV524267:RNV524279 RXR524267:RXR524279 SHN524267:SHN524279 SRJ524267:SRJ524279 TBF524267:TBF524279 TLB524267:TLB524279 TUX524267:TUX524279 UET524267:UET524279 UOP524267:UOP524279 UYL524267:UYL524279 VIH524267:VIH524279 VSD524267:VSD524279 WBZ524267:WBZ524279 WLV524267:WLV524279 WVR524267:WVR524279 G589803:H589815 JF589803:JF589815 TB589803:TB589815 ACX589803:ACX589815 AMT589803:AMT589815 AWP589803:AWP589815 BGL589803:BGL589815 BQH589803:BQH589815 CAD589803:CAD589815 CJZ589803:CJZ589815 CTV589803:CTV589815 DDR589803:DDR589815 DNN589803:DNN589815 DXJ589803:DXJ589815 EHF589803:EHF589815 ERB589803:ERB589815 FAX589803:FAX589815 FKT589803:FKT589815 FUP589803:FUP589815 GEL589803:GEL589815 GOH589803:GOH589815 GYD589803:GYD589815 HHZ589803:HHZ589815 HRV589803:HRV589815 IBR589803:IBR589815 ILN589803:ILN589815 IVJ589803:IVJ589815 JFF589803:JFF589815 JPB589803:JPB589815 JYX589803:JYX589815 KIT589803:KIT589815 KSP589803:KSP589815 LCL589803:LCL589815 LMH589803:LMH589815 LWD589803:LWD589815 MFZ589803:MFZ589815 MPV589803:MPV589815 MZR589803:MZR589815 NJN589803:NJN589815 NTJ589803:NTJ589815 ODF589803:ODF589815 ONB589803:ONB589815 OWX589803:OWX589815 PGT589803:PGT589815 PQP589803:PQP589815 QAL589803:QAL589815 QKH589803:QKH589815 QUD589803:QUD589815 RDZ589803:RDZ589815 RNV589803:RNV589815 RXR589803:RXR589815 SHN589803:SHN589815 SRJ589803:SRJ589815 TBF589803:TBF589815 TLB589803:TLB589815 TUX589803:TUX589815 UET589803:UET589815 UOP589803:UOP589815 UYL589803:UYL589815 VIH589803:VIH589815 VSD589803:VSD589815 WBZ589803:WBZ589815 WLV589803:WLV589815 WVR589803:WVR589815 G655339:H655351 JF655339:JF655351 TB655339:TB655351 ACX655339:ACX655351 AMT655339:AMT655351 AWP655339:AWP655351 BGL655339:BGL655351 BQH655339:BQH655351 CAD655339:CAD655351 CJZ655339:CJZ655351 CTV655339:CTV655351 DDR655339:DDR655351 DNN655339:DNN655351 DXJ655339:DXJ655351 EHF655339:EHF655351 ERB655339:ERB655351 FAX655339:FAX655351 FKT655339:FKT655351 FUP655339:FUP655351 GEL655339:GEL655351 GOH655339:GOH655351 GYD655339:GYD655351 HHZ655339:HHZ655351 HRV655339:HRV655351 IBR655339:IBR655351 ILN655339:ILN655351 IVJ655339:IVJ655351 JFF655339:JFF655351 JPB655339:JPB655351 JYX655339:JYX655351 KIT655339:KIT655351 KSP655339:KSP655351 LCL655339:LCL655351 LMH655339:LMH655351 LWD655339:LWD655351 MFZ655339:MFZ655351 MPV655339:MPV655351 MZR655339:MZR655351 NJN655339:NJN655351 NTJ655339:NTJ655351 ODF655339:ODF655351 ONB655339:ONB655351 OWX655339:OWX655351 PGT655339:PGT655351 PQP655339:PQP655351 QAL655339:QAL655351 QKH655339:QKH655351 QUD655339:QUD655351 RDZ655339:RDZ655351 RNV655339:RNV655351 RXR655339:RXR655351 SHN655339:SHN655351 SRJ655339:SRJ655351 TBF655339:TBF655351 TLB655339:TLB655351 TUX655339:TUX655351 UET655339:UET655351 UOP655339:UOP655351 UYL655339:UYL655351 VIH655339:VIH655351 VSD655339:VSD655351 WBZ655339:WBZ655351 WLV655339:WLV655351 WVR655339:WVR655351 G720875:H720887 JF720875:JF720887 TB720875:TB720887 ACX720875:ACX720887 AMT720875:AMT720887 AWP720875:AWP720887 BGL720875:BGL720887 BQH720875:BQH720887 CAD720875:CAD720887 CJZ720875:CJZ720887 CTV720875:CTV720887 DDR720875:DDR720887 DNN720875:DNN720887 DXJ720875:DXJ720887 EHF720875:EHF720887 ERB720875:ERB720887 FAX720875:FAX720887 FKT720875:FKT720887 FUP720875:FUP720887 GEL720875:GEL720887 GOH720875:GOH720887 GYD720875:GYD720887 HHZ720875:HHZ720887 HRV720875:HRV720887 IBR720875:IBR720887 ILN720875:ILN720887 IVJ720875:IVJ720887 JFF720875:JFF720887 JPB720875:JPB720887 JYX720875:JYX720887 KIT720875:KIT720887 KSP720875:KSP720887 LCL720875:LCL720887 LMH720875:LMH720887 LWD720875:LWD720887 MFZ720875:MFZ720887 MPV720875:MPV720887 MZR720875:MZR720887 NJN720875:NJN720887 NTJ720875:NTJ720887 ODF720875:ODF720887 ONB720875:ONB720887 OWX720875:OWX720887 PGT720875:PGT720887 PQP720875:PQP720887 QAL720875:QAL720887 QKH720875:QKH720887 QUD720875:QUD720887 RDZ720875:RDZ720887 RNV720875:RNV720887 RXR720875:RXR720887 SHN720875:SHN720887 SRJ720875:SRJ720887 TBF720875:TBF720887 TLB720875:TLB720887 TUX720875:TUX720887 UET720875:UET720887 UOP720875:UOP720887 UYL720875:UYL720887 VIH720875:VIH720887 VSD720875:VSD720887 WBZ720875:WBZ720887 WLV720875:WLV720887 WVR720875:WVR720887 G786411:H786423 JF786411:JF786423 TB786411:TB786423 ACX786411:ACX786423 AMT786411:AMT786423 AWP786411:AWP786423 BGL786411:BGL786423 BQH786411:BQH786423 CAD786411:CAD786423 CJZ786411:CJZ786423 CTV786411:CTV786423 DDR786411:DDR786423 DNN786411:DNN786423 DXJ786411:DXJ786423 EHF786411:EHF786423 ERB786411:ERB786423 FAX786411:FAX786423 FKT786411:FKT786423 FUP786411:FUP786423 GEL786411:GEL786423 GOH786411:GOH786423 GYD786411:GYD786423 HHZ786411:HHZ786423 HRV786411:HRV786423 IBR786411:IBR786423 ILN786411:ILN786423 IVJ786411:IVJ786423 JFF786411:JFF786423 JPB786411:JPB786423 JYX786411:JYX786423 KIT786411:KIT786423 KSP786411:KSP786423 LCL786411:LCL786423 LMH786411:LMH786423 LWD786411:LWD786423 MFZ786411:MFZ786423 MPV786411:MPV786423 MZR786411:MZR786423 NJN786411:NJN786423 NTJ786411:NTJ786423 ODF786411:ODF786423 ONB786411:ONB786423 OWX786411:OWX786423 PGT786411:PGT786423 PQP786411:PQP786423 QAL786411:QAL786423 QKH786411:QKH786423 QUD786411:QUD786423 RDZ786411:RDZ786423 RNV786411:RNV786423 RXR786411:RXR786423 SHN786411:SHN786423 SRJ786411:SRJ786423 TBF786411:TBF786423 TLB786411:TLB786423 TUX786411:TUX786423 UET786411:UET786423 UOP786411:UOP786423 UYL786411:UYL786423 VIH786411:VIH786423 VSD786411:VSD786423 WBZ786411:WBZ786423 WLV786411:WLV786423 WVR786411:WVR786423 G851947:H851959 JF851947:JF851959 TB851947:TB851959 ACX851947:ACX851959 AMT851947:AMT851959 AWP851947:AWP851959 BGL851947:BGL851959 BQH851947:BQH851959 CAD851947:CAD851959 CJZ851947:CJZ851959 CTV851947:CTV851959 DDR851947:DDR851959 DNN851947:DNN851959 DXJ851947:DXJ851959 EHF851947:EHF851959 ERB851947:ERB851959 FAX851947:FAX851959 FKT851947:FKT851959 FUP851947:FUP851959 GEL851947:GEL851959 GOH851947:GOH851959 GYD851947:GYD851959 HHZ851947:HHZ851959 HRV851947:HRV851959 IBR851947:IBR851959 ILN851947:ILN851959 IVJ851947:IVJ851959 JFF851947:JFF851959 JPB851947:JPB851959 JYX851947:JYX851959 KIT851947:KIT851959 KSP851947:KSP851959 LCL851947:LCL851959 LMH851947:LMH851959 LWD851947:LWD851959 MFZ851947:MFZ851959 MPV851947:MPV851959 MZR851947:MZR851959 NJN851947:NJN851959 NTJ851947:NTJ851959 ODF851947:ODF851959 ONB851947:ONB851959 OWX851947:OWX851959 PGT851947:PGT851959 PQP851947:PQP851959 QAL851947:QAL851959 QKH851947:QKH851959 QUD851947:QUD851959 RDZ851947:RDZ851959 RNV851947:RNV851959 RXR851947:RXR851959 SHN851947:SHN851959 SRJ851947:SRJ851959 TBF851947:TBF851959 TLB851947:TLB851959 TUX851947:TUX851959 UET851947:UET851959 UOP851947:UOP851959 UYL851947:UYL851959 VIH851947:VIH851959 VSD851947:VSD851959 WBZ851947:WBZ851959 WLV851947:WLV851959 WVR851947:WVR851959 G917483:H917495 JF917483:JF917495 TB917483:TB917495 ACX917483:ACX917495 AMT917483:AMT917495 AWP917483:AWP917495 BGL917483:BGL917495 BQH917483:BQH917495 CAD917483:CAD917495 CJZ917483:CJZ917495 CTV917483:CTV917495 DDR917483:DDR917495 DNN917483:DNN917495 DXJ917483:DXJ917495 EHF917483:EHF917495 ERB917483:ERB917495 FAX917483:FAX917495 FKT917483:FKT917495 FUP917483:FUP917495 GEL917483:GEL917495 GOH917483:GOH917495 GYD917483:GYD917495 HHZ917483:HHZ917495 HRV917483:HRV917495 IBR917483:IBR917495 ILN917483:ILN917495 IVJ917483:IVJ917495 JFF917483:JFF917495 JPB917483:JPB917495 JYX917483:JYX917495 KIT917483:KIT917495 KSP917483:KSP917495 LCL917483:LCL917495 LMH917483:LMH917495 LWD917483:LWD917495 MFZ917483:MFZ917495 MPV917483:MPV917495 MZR917483:MZR917495 NJN917483:NJN917495 NTJ917483:NTJ917495 ODF917483:ODF917495 ONB917483:ONB917495 OWX917483:OWX917495 PGT917483:PGT917495 PQP917483:PQP917495 QAL917483:QAL917495 QKH917483:QKH917495 QUD917483:QUD917495 RDZ917483:RDZ917495 RNV917483:RNV917495 RXR917483:RXR917495 SHN917483:SHN917495 SRJ917483:SRJ917495 TBF917483:TBF917495 TLB917483:TLB917495 TUX917483:TUX917495 UET917483:UET917495 UOP917483:UOP917495 UYL917483:UYL917495 VIH917483:VIH917495 VSD917483:VSD917495 WBZ917483:WBZ917495 WLV917483:WLV917495 WVR917483:WVR917495 G983019:H983031 JF983019:JF983031 TB983019:TB983031 ACX983019:ACX983031 AMT983019:AMT983031 AWP983019:AWP983031 BGL983019:BGL983031 BQH983019:BQH983031 CAD983019:CAD983031 CJZ983019:CJZ983031 CTV983019:CTV983031 DDR983019:DDR983031 DNN983019:DNN983031 DXJ983019:DXJ983031 EHF983019:EHF983031 ERB983019:ERB983031 FAX983019:FAX983031 FKT983019:FKT983031 FUP983019:FUP983031 GEL983019:GEL983031 GOH983019:GOH983031 GYD983019:GYD983031 HHZ983019:HHZ983031 HRV983019:HRV983031 IBR983019:IBR983031 ILN983019:ILN983031 IVJ983019:IVJ983031 JFF983019:JFF983031 JPB983019:JPB983031 JYX983019:JYX983031 KIT983019:KIT983031 KSP983019:KSP983031 LCL983019:LCL983031 LMH983019:LMH983031 LWD983019:LWD983031 MFZ983019:MFZ983031 MPV983019:MPV983031 MZR983019:MZR983031 NJN983019:NJN983031 NTJ983019:NTJ983031 ODF983019:ODF983031 ONB983019:ONB983031 OWX983019:OWX983031 PGT983019:PGT983031 PQP983019:PQP983031 QAL983019:QAL983031 QKH983019:QKH983031 QUD983019:QUD983031 RDZ983019:RDZ983031 RNV983019:RNV983031 RXR983019:RXR983031 SHN983019:SHN983031 SRJ983019:SRJ983031 TBF983019:TBF983031 TLB983019:TLB983031 TUX983019:TUX983031 UET983019:UET983031 UOP983019:UOP983031 UYL983019:UYL983031 VIH983019:VIH983031 VSD983019:VSD983031 WBZ983019:WBZ983031 WLV983019:WLV983031 WVR983019:WVR983031 JF36:JF38 TB36:TB38 ACX36:ACX38 AMT36:AMT38 AWP36:AWP38 BGL36:BGL38 BQH36:BQH38 CAD36:CAD38 CJZ36:CJZ38 CTV36:CTV38 DDR36:DDR38 DNN36:DNN38 DXJ36:DXJ38 EHF36:EHF38 ERB36:ERB38 FAX36:FAX38 FKT36:FKT38 FUP36:FUP38 GEL36:GEL38 GOH36:GOH38 GYD36:GYD38 HHZ36:HHZ38 HRV36:HRV38 IBR36:IBR38 ILN36:ILN38 IVJ36:IVJ38 JFF36:JFF38 JPB36:JPB38 JYX36:JYX38 KIT36:KIT38 KSP36:KSP38 LCL36:LCL38 LMH36:LMH38 LWD36:LWD38 MFZ36:MFZ38 MPV36:MPV38 MZR36:MZR38 NJN36:NJN38 NTJ36:NTJ38 ODF36:ODF38 ONB36:ONB38 OWX36:OWX38 PGT36:PGT38 PQP36:PQP38 QAL36:QAL38 QKH36:QKH38 QUD36:QUD38 RDZ36:RDZ38 RNV36:RNV38 RXR36:RXR38 SHN36:SHN38 SRJ36:SRJ38 TBF36:TBF38 TLB36:TLB38 TUX36:TUX38 UET36:UET38 UOP36:UOP38 UYL36:UYL38 VIH36:VIH38 VSD36:VSD38 WBZ36:WBZ38 WLV36:WLV38 WVR36:WVR38 G65511:H65513 JF65511:JF65513 TB65511:TB65513 ACX65511:ACX65513 AMT65511:AMT65513 AWP65511:AWP65513 BGL65511:BGL65513 BQH65511:BQH65513 CAD65511:CAD65513 CJZ65511:CJZ65513 CTV65511:CTV65513 DDR65511:DDR65513 DNN65511:DNN65513 DXJ65511:DXJ65513 EHF65511:EHF65513 ERB65511:ERB65513 FAX65511:FAX65513 FKT65511:FKT65513 FUP65511:FUP65513 GEL65511:GEL65513 GOH65511:GOH65513 GYD65511:GYD65513 HHZ65511:HHZ65513 HRV65511:HRV65513 IBR65511:IBR65513 ILN65511:ILN65513 IVJ65511:IVJ65513 JFF65511:JFF65513 JPB65511:JPB65513 JYX65511:JYX65513 KIT65511:KIT65513 KSP65511:KSP65513 LCL65511:LCL65513 LMH65511:LMH65513 LWD65511:LWD65513 MFZ65511:MFZ65513 MPV65511:MPV65513 MZR65511:MZR65513 NJN65511:NJN65513 NTJ65511:NTJ65513 ODF65511:ODF65513 ONB65511:ONB65513 OWX65511:OWX65513 PGT65511:PGT65513 PQP65511:PQP65513 QAL65511:QAL65513 QKH65511:QKH65513 QUD65511:QUD65513 RDZ65511:RDZ65513 RNV65511:RNV65513 RXR65511:RXR65513 SHN65511:SHN65513 SRJ65511:SRJ65513 TBF65511:TBF65513 TLB65511:TLB65513 TUX65511:TUX65513 UET65511:UET65513 UOP65511:UOP65513 UYL65511:UYL65513 VIH65511:VIH65513 VSD65511:VSD65513 WBZ65511:WBZ65513 WLV65511:WLV65513 WVR65511:WVR65513 G131047:H131049 JF131047:JF131049 TB131047:TB131049 ACX131047:ACX131049 AMT131047:AMT131049 AWP131047:AWP131049 BGL131047:BGL131049 BQH131047:BQH131049 CAD131047:CAD131049 CJZ131047:CJZ131049 CTV131047:CTV131049 DDR131047:DDR131049 DNN131047:DNN131049 DXJ131047:DXJ131049 EHF131047:EHF131049 ERB131047:ERB131049 FAX131047:FAX131049 FKT131047:FKT131049 FUP131047:FUP131049 GEL131047:GEL131049 GOH131047:GOH131049 GYD131047:GYD131049 HHZ131047:HHZ131049 HRV131047:HRV131049 IBR131047:IBR131049 ILN131047:ILN131049 IVJ131047:IVJ131049 JFF131047:JFF131049 JPB131047:JPB131049 JYX131047:JYX131049 KIT131047:KIT131049 KSP131047:KSP131049 LCL131047:LCL131049 LMH131047:LMH131049 LWD131047:LWD131049 MFZ131047:MFZ131049 MPV131047:MPV131049 MZR131047:MZR131049 NJN131047:NJN131049 NTJ131047:NTJ131049 ODF131047:ODF131049 ONB131047:ONB131049 OWX131047:OWX131049 PGT131047:PGT131049 PQP131047:PQP131049 QAL131047:QAL131049 QKH131047:QKH131049 QUD131047:QUD131049 RDZ131047:RDZ131049 RNV131047:RNV131049 RXR131047:RXR131049 SHN131047:SHN131049 SRJ131047:SRJ131049 TBF131047:TBF131049 TLB131047:TLB131049 TUX131047:TUX131049 UET131047:UET131049 UOP131047:UOP131049 UYL131047:UYL131049 VIH131047:VIH131049 VSD131047:VSD131049 WBZ131047:WBZ131049 WLV131047:WLV131049 WVR131047:WVR131049 G196583:H196585 JF196583:JF196585 TB196583:TB196585 ACX196583:ACX196585 AMT196583:AMT196585 AWP196583:AWP196585 BGL196583:BGL196585 BQH196583:BQH196585 CAD196583:CAD196585 CJZ196583:CJZ196585 CTV196583:CTV196585 DDR196583:DDR196585 DNN196583:DNN196585 DXJ196583:DXJ196585 EHF196583:EHF196585 ERB196583:ERB196585 FAX196583:FAX196585 FKT196583:FKT196585 FUP196583:FUP196585 GEL196583:GEL196585 GOH196583:GOH196585 GYD196583:GYD196585 HHZ196583:HHZ196585 HRV196583:HRV196585 IBR196583:IBR196585 ILN196583:ILN196585 IVJ196583:IVJ196585 JFF196583:JFF196585 JPB196583:JPB196585 JYX196583:JYX196585 KIT196583:KIT196585 KSP196583:KSP196585 LCL196583:LCL196585 LMH196583:LMH196585 LWD196583:LWD196585 MFZ196583:MFZ196585 MPV196583:MPV196585 MZR196583:MZR196585 NJN196583:NJN196585 NTJ196583:NTJ196585 ODF196583:ODF196585 ONB196583:ONB196585 OWX196583:OWX196585 PGT196583:PGT196585 PQP196583:PQP196585 QAL196583:QAL196585 QKH196583:QKH196585 QUD196583:QUD196585 RDZ196583:RDZ196585 RNV196583:RNV196585 RXR196583:RXR196585 SHN196583:SHN196585 SRJ196583:SRJ196585 TBF196583:TBF196585 TLB196583:TLB196585 TUX196583:TUX196585 UET196583:UET196585 UOP196583:UOP196585 UYL196583:UYL196585 VIH196583:VIH196585 VSD196583:VSD196585 WBZ196583:WBZ196585 WLV196583:WLV196585 WVR196583:WVR196585 G262119:H262121 JF262119:JF262121 TB262119:TB262121 ACX262119:ACX262121 AMT262119:AMT262121 AWP262119:AWP262121 BGL262119:BGL262121 BQH262119:BQH262121 CAD262119:CAD262121 CJZ262119:CJZ262121 CTV262119:CTV262121 DDR262119:DDR262121 DNN262119:DNN262121 DXJ262119:DXJ262121 EHF262119:EHF262121 ERB262119:ERB262121 FAX262119:FAX262121 FKT262119:FKT262121 FUP262119:FUP262121 GEL262119:GEL262121 GOH262119:GOH262121 GYD262119:GYD262121 HHZ262119:HHZ262121 HRV262119:HRV262121 IBR262119:IBR262121 ILN262119:ILN262121 IVJ262119:IVJ262121 JFF262119:JFF262121 JPB262119:JPB262121 JYX262119:JYX262121 KIT262119:KIT262121 KSP262119:KSP262121 LCL262119:LCL262121 LMH262119:LMH262121 LWD262119:LWD262121 MFZ262119:MFZ262121 MPV262119:MPV262121 MZR262119:MZR262121 NJN262119:NJN262121 NTJ262119:NTJ262121 ODF262119:ODF262121 ONB262119:ONB262121 OWX262119:OWX262121 PGT262119:PGT262121 PQP262119:PQP262121 QAL262119:QAL262121 QKH262119:QKH262121 QUD262119:QUD262121 RDZ262119:RDZ262121 RNV262119:RNV262121 RXR262119:RXR262121 SHN262119:SHN262121 SRJ262119:SRJ262121 TBF262119:TBF262121 TLB262119:TLB262121 TUX262119:TUX262121 UET262119:UET262121 UOP262119:UOP262121 UYL262119:UYL262121 VIH262119:VIH262121 VSD262119:VSD262121 WBZ262119:WBZ262121 WLV262119:WLV262121 WVR262119:WVR262121 G327655:H327657 JF327655:JF327657 TB327655:TB327657 ACX327655:ACX327657 AMT327655:AMT327657 AWP327655:AWP327657 BGL327655:BGL327657 BQH327655:BQH327657 CAD327655:CAD327657 CJZ327655:CJZ327657 CTV327655:CTV327657 DDR327655:DDR327657 DNN327655:DNN327657 DXJ327655:DXJ327657 EHF327655:EHF327657 ERB327655:ERB327657 FAX327655:FAX327657 FKT327655:FKT327657 FUP327655:FUP327657 GEL327655:GEL327657 GOH327655:GOH327657 GYD327655:GYD327657 HHZ327655:HHZ327657 HRV327655:HRV327657 IBR327655:IBR327657 ILN327655:ILN327657 IVJ327655:IVJ327657 JFF327655:JFF327657 JPB327655:JPB327657 JYX327655:JYX327657 KIT327655:KIT327657 KSP327655:KSP327657 LCL327655:LCL327657 LMH327655:LMH327657 LWD327655:LWD327657 MFZ327655:MFZ327657 MPV327655:MPV327657 MZR327655:MZR327657 NJN327655:NJN327657 NTJ327655:NTJ327657 ODF327655:ODF327657 ONB327655:ONB327657 OWX327655:OWX327657 PGT327655:PGT327657 PQP327655:PQP327657 QAL327655:QAL327657 QKH327655:QKH327657 QUD327655:QUD327657 RDZ327655:RDZ327657 RNV327655:RNV327657 RXR327655:RXR327657 SHN327655:SHN327657 SRJ327655:SRJ327657 TBF327655:TBF327657 TLB327655:TLB327657 TUX327655:TUX327657 UET327655:UET327657 UOP327655:UOP327657 UYL327655:UYL327657 VIH327655:VIH327657 VSD327655:VSD327657 WBZ327655:WBZ327657 WLV327655:WLV327657 WVR327655:WVR327657 G393191:H393193 JF393191:JF393193 TB393191:TB393193 ACX393191:ACX393193 AMT393191:AMT393193 AWP393191:AWP393193 BGL393191:BGL393193 BQH393191:BQH393193 CAD393191:CAD393193 CJZ393191:CJZ393193 CTV393191:CTV393193 DDR393191:DDR393193 DNN393191:DNN393193 DXJ393191:DXJ393193 EHF393191:EHF393193 ERB393191:ERB393193 FAX393191:FAX393193 FKT393191:FKT393193 FUP393191:FUP393193 GEL393191:GEL393193 GOH393191:GOH393193 GYD393191:GYD393193 HHZ393191:HHZ393193 HRV393191:HRV393193 IBR393191:IBR393193 ILN393191:ILN393193 IVJ393191:IVJ393193 JFF393191:JFF393193 JPB393191:JPB393193 JYX393191:JYX393193 KIT393191:KIT393193 KSP393191:KSP393193 LCL393191:LCL393193 LMH393191:LMH393193 LWD393191:LWD393193 MFZ393191:MFZ393193 MPV393191:MPV393193 MZR393191:MZR393193 NJN393191:NJN393193 NTJ393191:NTJ393193 ODF393191:ODF393193 ONB393191:ONB393193 OWX393191:OWX393193 PGT393191:PGT393193 PQP393191:PQP393193 QAL393191:QAL393193 QKH393191:QKH393193 QUD393191:QUD393193 RDZ393191:RDZ393193 RNV393191:RNV393193 RXR393191:RXR393193 SHN393191:SHN393193 SRJ393191:SRJ393193 TBF393191:TBF393193 TLB393191:TLB393193 TUX393191:TUX393193 UET393191:UET393193 UOP393191:UOP393193 UYL393191:UYL393193 VIH393191:VIH393193 VSD393191:VSD393193 WBZ393191:WBZ393193 WLV393191:WLV393193 WVR393191:WVR393193 G458727:H458729 JF458727:JF458729 TB458727:TB458729 ACX458727:ACX458729 AMT458727:AMT458729 AWP458727:AWP458729 BGL458727:BGL458729 BQH458727:BQH458729 CAD458727:CAD458729 CJZ458727:CJZ458729 CTV458727:CTV458729 DDR458727:DDR458729 DNN458727:DNN458729 DXJ458727:DXJ458729 EHF458727:EHF458729 ERB458727:ERB458729 FAX458727:FAX458729 FKT458727:FKT458729 FUP458727:FUP458729 GEL458727:GEL458729 GOH458727:GOH458729 GYD458727:GYD458729 HHZ458727:HHZ458729 HRV458727:HRV458729 IBR458727:IBR458729 ILN458727:ILN458729 IVJ458727:IVJ458729 JFF458727:JFF458729 JPB458727:JPB458729 JYX458727:JYX458729 KIT458727:KIT458729 KSP458727:KSP458729 LCL458727:LCL458729 LMH458727:LMH458729 LWD458727:LWD458729 MFZ458727:MFZ458729 MPV458727:MPV458729 MZR458727:MZR458729 NJN458727:NJN458729 NTJ458727:NTJ458729 ODF458727:ODF458729 ONB458727:ONB458729 OWX458727:OWX458729 PGT458727:PGT458729 PQP458727:PQP458729 QAL458727:QAL458729 QKH458727:QKH458729 QUD458727:QUD458729 RDZ458727:RDZ458729 RNV458727:RNV458729 RXR458727:RXR458729 SHN458727:SHN458729 SRJ458727:SRJ458729 TBF458727:TBF458729 TLB458727:TLB458729 TUX458727:TUX458729 UET458727:UET458729 UOP458727:UOP458729 UYL458727:UYL458729 VIH458727:VIH458729 VSD458727:VSD458729 WBZ458727:WBZ458729 WLV458727:WLV458729 WVR458727:WVR458729 G524263:H524265 JF524263:JF524265 TB524263:TB524265 ACX524263:ACX524265 AMT524263:AMT524265 AWP524263:AWP524265 BGL524263:BGL524265 BQH524263:BQH524265 CAD524263:CAD524265 CJZ524263:CJZ524265 CTV524263:CTV524265 DDR524263:DDR524265 DNN524263:DNN524265 DXJ524263:DXJ524265 EHF524263:EHF524265 ERB524263:ERB524265 FAX524263:FAX524265 FKT524263:FKT524265 FUP524263:FUP524265 GEL524263:GEL524265 GOH524263:GOH524265 GYD524263:GYD524265 HHZ524263:HHZ524265 HRV524263:HRV524265 IBR524263:IBR524265 ILN524263:ILN524265 IVJ524263:IVJ524265 JFF524263:JFF524265 JPB524263:JPB524265 JYX524263:JYX524265 KIT524263:KIT524265 KSP524263:KSP524265 LCL524263:LCL524265 LMH524263:LMH524265 LWD524263:LWD524265 MFZ524263:MFZ524265 MPV524263:MPV524265 MZR524263:MZR524265 NJN524263:NJN524265 NTJ524263:NTJ524265 ODF524263:ODF524265 ONB524263:ONB524265 OWX524263:OWX524265 PGT524263:PGT524265 PQP524263:PQP524265 QAL524263:QAL524265 QKH524263:QKH524265 QUD524263:QUD524265 RDZ524263:RDZ524265 RNV524263:RNV524265 RXR524263:RXR524265 SHN524263:SHN524265 SRJ524263:SRJ524265 TBF524263:TBF524265 TLB524263:TLB524265 TUX524263:TUX524265 UET524263:UET524265 UOP524263:UOP524265 UYL524263:UYL524265 VIH524263:VIH524265 VSD524263:VSD524265 WBZ524263:WBZ524265 WLV524263:WLV524265 WVR524263:WVR524265 G589799:H589801 JF589799:JF589801 TB589799:TB589801 ACX589799:ACX589801 AMT589799:AMT589801 AWP589799:AWP589801 BGL589799:BGL589801 BQH589799:BQH589801 CAD589799:CAD589801 CJZ589799:CJZ589801 CTV589799:CTV589801 DDR589799:DDR589801 DNN589799:DNN589801 DXJ589799:DXJ589801 EHF589799:EHF589801 ERB589799:ERB589801 FAX589799:FAX589801 FKT589799:FKT589801 FUP589799:FUP589801 GEL589799:GEL589801 GOH589799:GOH589801 GYD589799:GYD589801 HHZ589799:HHZ589801 HRV589799:HRV589801 IBR589799:IBR589801 ILN589799:ILN589801 IVJ589799:IVJ589801 JFF589799:JFF589801 JPB589799:JPB589801 JYX589799:JYX589801 KIT589799:KIT589801 KSP589799:KSP589801 LCL589799:LCL589801 LMH589799:LMH589801 LWD589799:LWD589801 MFZ589799:MFZ589801 MPV589799:MPV589801 MZR589799:MZR589801 NJN589799:NJN589801 NTJ589799:NTJ589801 ODF589799:ODF589801 ONB589799:ONB589801 OWX589799:OWX589801 PGT589799:PGT589801 PQP589799:PQP589801 QAL589799:QAL589801 QKH589799:QKH589801 QUD589799:QUD589801 RDZ589799:RDZ589801 RNV589799:RNV589801 RXR589799:RXR589801 SHN589799:SHN589801 SRJ589799:SRJ589801 TBF589799:TBF589801 TLB589799:TLB589801 TUX589799:TUX589801 UET589799:UET589801 UOP589799:UOP589801 UYL589799:UYL589801 VIH589799:VIH589801 VSD589799:VSD589801 WBZ589799:WBZ589801 WLV589799:WLV589801 WVR589799:WVR589801 G655335:H655337 JF655335:JF655337 TB655335:TB655337 ACX655335:ACX655337 AMT655335:AMT655337 AWP655335:AWP655337 BGL655335:BGL655337 BQH655335:BQH655337 CAD655335:CAD655337 CJZ655335:CJZ655337 CTV655335:CTV655337 DDR655335:DDR655337 DNN655335:DNN655337 DXJ655335:DXJ655337 EHF655335:EHF655337 ERB655335:ERB655337 FAX655335:FAX655337 FKT655335:FKT655337 FUP655335:FUP655337 GEL655335:GEL655337 GOH655335:GOH655337 GYD655335:GYD655337 HHZ655335:HHZ655337 HRV655335:HRV655337 IBR655335:IBR655337 ILN655335:ILN655337 IVJ655335:IVJ655337 JFF655335:JFF655337 JPB655335:JPB655337 JYX655335:JYX655337 KIT655335:KIT655337 KSP655335:KSP655337 LCL655335:LCL655337 LMH655335:LMH655337 LWD655335:LWD655337 MFZ655335:MFZ655337 MPV655335:MPV655337 MZR655335:MZR655337 NJN655335:NJN655337 NTJ655335:NTJ655337 ODF655335:ODF655337 ONB655335:ONB655337 OWX655335:OWX655337 PGT655335:PGT655337 PQP655335:PQP655337 QAL655335:QAL655337 QKH655335:QKH655337 QUD655335:QUD655337 RDZ655335:RDZ655337 RNV655335:RNV655337 RXR655335:RXR655337 SHN655335:SHN655337 SRJ655335:SRJ655337 TBF655335:TBF655337 TLB655335:TLB655337 TUX655335:TUX655337 UET655335:UET655337 UOP655335:UOP655337 UYL655335:UYL655337 VIH655335:VIH655337 VSD655335:VSD655337 WBZ655335:WBZ655337 WLV655335:WLV655337 WVR655335:WVR655337 G720871:H720873 JF720871:JF720873 TB720871:TB720873 ACX720871:ACX720873 AMT720871:AMT720873 AWP720871:AWP720873 BGL720871:BGL720873 BQH720871:BQH720873 CAD720871:CAD720873 CJZ720871:CJZ720873 CTV720871:CTV720873 DDR720871:DDR720873 DNN720871:DNN720873 DXJ720871:DXJ720873 EHF720871:EHF720873 ERB720871:ERB720873 FAX720871:FAX720873 FKT720871:FKT720873 FUP720871:FUP720873 GEL720871:GEL720873 GOH720871:GOH720873 GYD720871:GYD720873 HHZ720871:HHZ720873 HRV720871:HRV720873 IBR720871:IBR720873 ILN720871:ILN720873 IVJ720871:IVJ720873 JFF720871:JFF720873 JPB720871:JPB720873 JYX720871:JYX720873 KIT720871:KIT720873 KSP720871:KSP720873 LCL720871:LCL720873 LMH720871:LMH720873 LWD720871:LWD720873 MFZ720871:MFZ720873 MPV720871:MPV720873 MZR720871:MZR720873 NJN720871:NJN720873 NTJ720871:NTJ720873 ODF720871:ODF720873 ONB720871:ONB720873 OWX720871:OWX720873 PGT720871:PGT720873 PQP720871:PQP720873 QAL720871:QAL720873 QKH720871:QKH720873 QUD720871:QUD720873 RDZ720871:RDZ720873 RNV720871:RNV720873 RXR720871:RXR720873 SHN720871:SHN720873 SRJ720871:SRJ720873 TBF720871:TBF720873 TLB720871:TLB720873 TUX720871:TUX720873 UET720871:UET720873 UOP720871:UOP720873 UYL720871:UYL720873 VIH720871:VIH720873 VSD720871:VSD720873 WBZ720871:WBZ720873 WLV720871:WLV720873 WVR720871:WVR720873 G786407:H786409 JF786407:JF786409 TB786407:TB786409 ACX786407:ACX786409 AMT786407:AMT786409 AWP786407:AWP786409 BGL786407:BGL786409 BQH786407:BQH786409 CAD786407:CAD786409 CJZ786407:CJZ786409 CTV786407:CTV786409 DDR786407:DDR786409 DNN786407:DNN786409 DXJ786407:DXJ786409 EHF786407:EHF786409 ERB786407:ERB786409 FAX786407:FAX786409 FKT786407:FKT786409 FUP786407:FUP786409 GEL786407:GEL786409 GOH786407:GOH786409 GYD786407:GYD786409 HHZ786407:HHZ786409 HRV786407:HRV786409 IBR786407:IBR786409 ILN786407:ILN786409 IVJ786407:IVJ786409 JFF786407:JFF786409 JPB786407:JPB786409 JYX786407:JYX786409 KIT786407:KIT786409 KSP786407:KSP786409 LCL786407:LCL786409 LMH786407:LMH786409 LWD786407:LWD786409 MFZ786407:MFZ786409 MPV786407:MPV786409 MZR786407:MZR786409 NJN786407:NJN786409 NTJ786407:NTJ786409 ODF786407:ODF786409 ONB786407:ONB786409 OWX786407:OWX786409 PGT786407:PGT786409 PQP786407:PQP786409 QAL786407:QAL786409 QKH786407:QKH786409 QUD786407:QUD786409 RDZ786407:RDZ786409 RNV786407:RNV786409 RXR786407:RXR786409 SHN786407:SHN786409 SRJ786407:SRJ786409 TBF786407:TBF786409 TLB786407:TLB786409 TUX786407:TUX786409 UET786407:UET786409 UOP786407:UOP786409 UYL786407:UYL786409 VIH786407:VIH786409 VSD786407:VSD786409 WBZ786407:WBZ786409 WLV786407:WLV786409 WVR786407:WVR786409 G851943:H851945 JF851943:JF851945 TB851943:TB851945 ACX851943:ACX851945 AMT851943:AMT851945 AWP851943:AWP851945 BGL851943:BGL851945 BQH851943:BQH851945 CAD851943:CAD851945 CJZ851943:CJZ851945 CTV851943:CTV851945 DDR851943:DDR851945 DNN851943:DNN851945 DXJ851943:DXJ851945 EHF851943:EHF851945 ERB851943:ERB851945 FAX851943:FAX851945 FKT851943:FKT851945 FUP851943:FUP851945 GEL851943:GEL851945 GOH851943:GOH851945 GYD851943:GYD851945 HHZ851943:HHZ851945 HRV851943:HRV851945 IBR851943:IBR851945 ILN851943:ILN851945 IVJ851943:IVJ851945 JFF851943:JFF851945 JPB851943:JPB851945 JYX851943:JYX851945 KIT851943:KIT851945 KSP851943:KSP851945 LCL851943:LCL851945 LMH851943:LMH851945 LWD851943:LWD851945 MFZ851943:MFZ851945 MPV851943:MPV851945 MZR851943:MZR851945 NJN851943:NJN851945 NTJ851943:NTJ851945 ODF851943:ODF851945 ONB851943:ONB851945 OWX851943:OWX851945 PGT851943:PGT851945 PQP851943:PQP851945 QAL851943:QAL851945 QKH851943:QKH851945 QUD851943:QUD851945 RDZ851943:RDZ851945 RNV851943:RNV851945 RXR851943:RXR851945 SHN851943:SHN851945 SRJ851943:SRJ851945 TBF851943:TBF851945 TLB851943:TLB851945 TUX851943:TUX851945 UET851943:UET851945 UOP851943:UOP851945 UYL851943:UYL851945 VIH851943:VIH851945 VSD851943:VSD851945 WBZ851943:WBZ851945 WLV851943:WLV851945 WVR851943:WVR851945 G917479:H917481 JF917479:JF917481 TB917479:TB917481 ACX917479:ACX917481 AMT917479:AMT917481 AWP917479:AWP917481 BGL917479:BGL917481 BQH917479:BQH917481 CAD917479:CAD917481 CJZ917479:CJZ917481 CTV917479:CTV917481 DDR917479:DDR917481 DNN917479:DNN917481 DXJ917479:DXJ917481 EHF917479:EHF917481 ERB917479:ERB917481 FAX917479:FAX917481 FKT917479:FKT917481 FUP917479:FUP917481 GEL917479:GEL917481 GOH917479:GOH917481 GYD917479:GYD917481 HHZ917479:HHZ917481 HRV917479:HRV917481 IBR917479:IBR917481 ILN917479:ILN917481 IVJ917479:IVJ917481 JFF917479:JFF917481 JPB917479:JPB917481 JYX917479:JYX917481 KIT917479:KIT917481 KSP917479:KSP917481 LCL917479:LCL917481 LMH917479:LMH917481 LWD917479:LWD917481 MFZ917479:MFZ917481 MPV917479:MPV917481 MZR917479:MZR917481 NJN917479:NJN917481 NTJ917479:NTJ917481 ODF917479:ODF917481 ONB917479:ONB917481 OWX917479:OWX917481 PGT917479:PGT917481 PQP917479:PQP917481 QAL917479:QAL917481 QKH917479:QKH917481 QUD917479:QUD917481 RDZ917479:RDZ917481 RNV917479:RNV917481 RXR917479:RXR917481 SHN917479:SHN917481 SRJ917479:SRJ917481 TBF917479:TBF917481 TLB917479:TLB917481 TUX917479:TUX917481 UET917479:UET917481 UOP917479:UOP917481 UYL917479:UYL917481 VIH917479:VIH917481 VSD917479:VSD917481 WBZ917479:WBZ917481 WLV917479:WLV917481 WVR917479:WVR917481 G983015:H983017 JF983015:JF983017 TB983015:TB983017 ACX983015:ACX983017 AMT983015:AMT983017 AWP983015:AWP983017 BGL983015:BGL983017 BQH983015:BQH983017 CAD983015:CAD983017 CJZ983015:CJZ983017 CTV983015:CTV983017 DDR983015:DDR983017 DNN983015:DNN983017 DXJ983015:DXJ983017 EHF983015:EHF983017 ERB983015:ERB983017 FAX983015:FAX983017 FKT983015:FKT983017 FUP983015:FUP983017 GEL983015:GEL983017 GOH983015:GOH983017 GYD983015:GYD983017 HHZ983015:HHZ983017 HRV983015:HRV983017 IBR983015:IBR983017 ILN983015:ILN983017 IVJ983015:IVJ983017 JFF983015:JFF983017 JPB983015:JPB983017 JYX983015:JYX983017 KIT983015:KIT983017 KSP983015:KSP983017 LCL983015:LCL983017 LMH983015:LMH983017 LWD983015:LWD983017 MFZ983015:MFZ983017 MPV983015:MPV983017 MZR983015:MZR983017 NJN983015:NJN983017 NTJ983015:NTJ983017 ODF983015:ODF983017 ONB983015:ONB983017 OWX983015:OWX983017 PGT983015:PGT983017 PQP983015:PQP983017 QAL983015:QAL983017 QKH983015:QKH983017 QUD983015:QUD983017 RDZ983015:RDZ983017 RNV983015:RNV983017 RXR983015:RXR983017 SHN983015:SHN983017 SRJ983015:SRJ983017 TBF983015:TBF983017 TLB983015:TLB983017 TUX983015:TUX983017 UET983015:UET983017 UOP983015:UOP983017 UYL983015:UYL983017 VIH983015:VIH983017 VSD983015:VSD983017 WBZ983015:WBZ983017 WLV983015:WLV983017 WVR983015:WVR983017 D65566:D65576 JD65566:JD65576 SZ65566:SZ65576 ACV65566:ACV65576 AMR65566:AMR65576 AWN65566:AWN65576 BGJ65566:BGJ65576 BQF65566:BQF65576 CAB65566:CAB65576 CJX65566:CJX65576 CTT65566:CTT65576 DDP65566:DDP65576 DNL65566:DNL65576 DXH65566:DXH65576 EHD65566:EHD65576 EQZ65566:EQZ65576 FAV65566:FAV65576 FKR65566:FKR65576 FUN65566:FUN65576 GEJ65566:GEJ65576 GOF65566:GOF65576 GYB65566:GYB65576 HHX65566:HHX65576 HRT65566:HRT65576 IBP65566:IBP65576 ILL65566:ILL65576 IVH65566:IVH65576 JFD65566:JFD65576 JOZ65566:JOZ65576 JYV65566:JYV65576 KIR65566:KIR65576 KSN65566:KSN65576 LCJ65566:LCJ65576 LMF65566:LMF65576 LWB65566:LWB65576 MFX65566:MFX65576 MPT65566:MPT65576 MZP65566:MZP65576 NJL65566:NJL65576 NTH65566:NTH65576 ODD65566:ODD65576 OMZ65566:OMZ65576 OWV65566:OWV65576 PGR65566:PGR65576 PQN65566:PQN65576 QAJ65566:QAJ65576 QKF65566:QKF65576 QUB65566:QUB65576 RDX65566:RDX65576 RNT65566:RNT65576 RXP65566:RXP65576 SHL65566:SHL65576 SRH65566:SRH65576 TBD65566:TBD65576 TKZ65566:TKZ65576 TUV65566:TUV65576 UER65566:UER65576 UON65566:UON65576 UYJ65566:UYJ65576 VIF65566:VIF65576 VSB65566:VSB65576 WBX65566:WBX65576 WLT65566:WLT65576 WVP65566:WVP65576 D131102:D131112 JD131102:JD131112 SZ131102:SZ131112 ACV131102:ACV131112 AMR131102:AMR131112 AWN131102:AWN131112 BGJ131102:BGJ131112 BQF131102:BQF131112 CAB131102:CAB131112 CJX131102:CJX131112 CTT131102:CTT131112 DDP131102:DDP131112 DNL131102:DNL131112 DXH131102:DXH131112 EHD131102:EHD131112 EQZ131102:EQZ131112 FAV131102:FAV131112 FKR131102:FKR131112 FUN131102:FUN131112 GEJ131102:GEJ131112 GOF131102:GOF131112 GYB131102:GYB131112 HHX131102:HHX131112 HRT131102:HRT131112 IBP131102:IBP131112 ILL131102:ILL131112 IVH131102:IVH131112 JFD131102:JFD131112 JOZ131102:JOZ131112 JYV131102:JYV131112 KIR131102:KIR131112 KSN131102:KSN131112 LCJ131102:LCJ131112 LMF131102:LMF131112 LWB131102:LWB131112 MFX131102:MFX131112 MPT131102:MPT131112 MZP131102:MZP131112 NJL131102:NJL131112 NTH131102:NTH131112 ODD131102:ODD131112 OMZ131102:OMZ131112 OWV131102:OWV131112 PGR131102:PGR131112 PQN131102:PQN131112 QAJ131102:QAJ131112 QKF131102:QKF131112 QUB131102:QUB131112 RDX131102:RDX131112 RNT131102:RNT131112 RXP131102:RXP131112 SHL131102:SHL131112 SRH131102:SRH131112 TBD131102:TBD131112 TKZ131102:TKZ131112 TUV131102:TUV131112 UER131102:UER131112 UON131102:UON131112 UYJ131102:UYJ131112 VIF131102:VIF131112 VSB131102:VSB131112 WBX131102:WBX131112 WLT131102:WLT131112 WVP131102:WVP131112 D196638:D196648 JD196638:JD196648 SZ196638:SZ196648 ACV196638:ACV196648 AMR196638:AMR196648 AWN196638:AWN196648 BGJ196638:BGJ196648 BQF196638:BQF196648 CAB196638:CAB196648 CJX196638:CJX196648 CTT196638:CTT196648 DDP196638:DDP196648 DNL196638:DNL196648 DXH196638:DXH196648 EHD196638:EHD196648 EQZ196638:EQZ196648 FAV196638:FAV196648 FKR196638:FKR196648 FUN196638:FUN196648 GEJ196638:GEJ196648 GOF196638:GOF196648 GYB196638:GYB196648 HHX196638:HHX196648 HRT196638:HRT196648 IBP196638:IBP196648 ILL196638:ILL196648 IVH196638:IVH196648 JFD196638:JFD196648 JOZ196638:JOZ196648 JYV196638:JYV196648 KIR196638:KIR196648 KSN196638:KSN196648 LCJ196638:LCJ196648 LMF196638:LMF196648 LWB196638:LWB196648 MFX196638:MFX196648 MPT196638:MPT196648 MZP196638:MZP196648 NJL196638:NJL196648 NTH196638:NTH196648 ODD196638:ODD196648 OMZ196638:OMZ196648 OWV196638:OWV196648 PGR196638:PGR196648 PQN196638:PQN196648 QAJ196638:QAJ196648 QKF196638:QKF196648 QUB196638:QUB196648 RDX196638:RDX196648 RNT196638:RNT196648 RXP196638:RXP196648 SHL196638:SHL196648 SRH196638:SRH196648 TBD196638:TBD196648 TKZ196638:TKZ196648 TUV196638:TUV196648 UER196638:UER196648 UON196638:UON196648 UYJ196638:UYJ196648 VIF196638:VIF196648 VSB196638:VSB196648 WBX196638:WBX196648 WLT196638:WLT196648 WVP196638:WVP196648 D262174:D262184 JD262174:JD262184 SZ262174:SZ262184 ACV262174:ACV262184 AMR262174:AMR262184 AWN262174:AWN262184 BGJ262174:BGJ262184 BQF262174:BQF262184 CAB262174:CAB262184 CJX262174:CJX262184 CTT262174:CTT262184 DDP262174:DDP262184 DNL262174:DNL262184 DXH262174:DXH262184 EHD262174:EHD262184 EQZ262174:EQZ262184 FAV262174:FAV262184 FKR262174:FKR262184 FUN262174:FUN262184 GEJ262174:GEJ262184 GOF262174:GOF262184 GYB262174:GYB262184 HHX262174:HHX262184 HRT262174:HRT262184 IBP262174:IBP262184 ILL262174:ILL262184 IVH262174:IVH262184 JFD262174:JFD262184 JOZ262174:JOZ262184 JYV262174:JYV262184 KIR262174:KIR262184 KSN262174:KSN262184 LCJ262174:LCJ262184 LMF262174:LMF262184 LWB262174:LWB262184 MFX262174:MFX262184 MPT262174:MPT262184 MZP262174:MZP262184 NJL262174:NJL262184 NTH262174:NTH262184 ODD262174:ODD262184 OMZ262174:OMZ262184 OWV262174:OWV262184 PGR262174:PGR262184 PQN262174:PQN262184 QAJ262174:QAJ262184 QKF262174:QKF262184 QUB262174:QUB262184 RDX262174:RDX262184 RNT262174:RNT262184 RXP262174:RXP262184 SHL262174:SHL262184 SRH262174:SRH262184 TBD262174:TBD262184 TKZ262174:TKZ262184 TUV262174:TUV262184 UER262174:UER262184 UON262174:UON262184 UYJ262174:UYJ262184 VIF262174:VIF262184 VSB262174:VSB262184 WBX262174:WBX262184 WLT262174:WLT262184 WVP262174:WVP262184 D327710:D327720 JD327710:JD327720 SZ327710:SZ327720 ACV327710:ACV327720 AMR327710:AMR327720 AWN327710:AWN327720 BGJ327710:BGJ327720 BQF327710:BQF327720 CAB327710:CAB327720 CJX327710:CJX327720 CTT327710:CTT327720 DDP327710:DDP327720 DNL327710:DNL327720 DXH327710:DXH327720 EHD327710:EHD327720 EQZ327710:EQZ327720 FAV327710:FAV327720 FKR327710:FKR327720 FUN327710:FUN327720 GEJ327710:GEJ327720 GOF327710:GOF327720 GYB327710:GYB327720 HHX327710:HHX327720 HRT327710:HRT327720 IBP327710:IBP327720 ILL327710:ILL327720 IVH327710:IVH327720 JFD327710:JFD327720 JOZ327710:JOZ327720 JYV327710:JYV327720 KIR327710:KIR327720 KSN327710:KSN327720 LCJ327710:LCJ327720 LMF327710:LMF327720 LWB327710:LWB327720 MFX327710:MFX327720 MPT327710:MPT327720 MZP327710:MZP327720 NJL327710:NJL327720 NTH327710:NTH327720 ODD327710:ODD327720 OMZ327710:OMZ327720 OWV327710:OWV327720 PGR327710:PGR327720 PQN327710:PQN327720 QAJ327710:QAJ327720 QKF327710:QKF327720 QUB327710:QUB327720 RDX327710:RDX327720 RNT327710:RNT327720 RXP327710:RXP327720 SHL327710:SHL327720 SRH327710:SRH327720 TBD327710:TBD327720 TKZ327710:TKZ327720 TUV327710:TUV327720 UER327710:UER327720 UON327710:UON327720 UYJ327710:UYJ327720 VIF327710:VIF327720 VSB327710:VSB327720 WBX327710:WBX327720 WLT327710:WLT327720 WVP327710:WVP327720 D393246:D393256 JD393246:JD393256 SZ393246:SZ393256 ACV393246:ACV393256 AMR393246:AMR393256 AWN393246:AWN393256 BGJ393246:BGJ393256 BQF393246:BQF393256 CAB393246:CAB393256 CJX393246:CJX393256 CTT393246:CTT393256 DDP393246:DDP393256 DNL393246:DNL393256 DXH393246:DXH393256 EHD393246:EHD393256 EQZ393246:EQZ393256 FAV393246:FAV393256 FKR393246:FKR393256 FUN393246:FUN393256 GEJ393246:GEJ393256 GOF393246:GOF393256 GYB393246:GYB393256 HHX393246:HHX393256 HRT393246:HRT393256 IBP393246:IBP393256 ILL393246:ILL393256 IVH393246:IVH393256 JFD393246:JFD393256 JOZ393246:JOZ393256 JYV393246:JYV393256 KIR393246:KIR393256 KSN393246:KSN393256 LCJ393246:LCJ393256 LMF393246:LMF393256 LWB393246:LWB393256 MFX393246:MFX393256 MPT393246:MPT393256 MZP393246:MZP393256 NJL393246:NJL393256 NTH393246:NTH393256 ODD393246:ODD393256 OMZ393246:OMZ393256 OWV393246:OWV393256 PGR393246:PGR393256 PQN393246:PQN393256 QAJ393246:QAJ393256 QKF393246:QKF393256 QUB393246:QUB393256 RDX393246:RDX393256 RNT393246:RNT393256 RXP393246:RXP393256 SHL393246:SHL393256 SRH393246:SRH393256 TBD393246:TBD393256 TKZ393246:TKZ393256 TUV393246:TUV393256 UER393246:UER393256 UON393246:UON393256 UYJ393246:UYJ393256 VIF393246:VIF393256 VSB393246:VSB393256 WBX393246:WBX393256 WLT393246:WLT393256 WVP393246:WVP393256 D458782:D458792 JD458782:JD458792 SZ458782:SZ458792 ACV458782:ACV458792 AMR458782:AMR458792 AWN458782:AWN458792 BGJ458782:BGJ458792 BQF458782:BQF458792 CAB458782:CAB458792 CJX458782:CJX458792 CTT458782:CTT458792 DDP458782:DDP458792 DNL458782:DNL458792 DXH458782:DXH458792 EHD458782:EHD458792 EQZ458782:EQZ458792 FAV458782:FAV458792 FKR458782:FKR458792 FUN458782:FUN458792 GEJ458782:GEJ458792 GOF458782:GOF458792 GYB458782:GYB458792 HHX458782:HHX458792 HRT458782:HRT458792 IBP458782:IBP458792 ILL458782:ILL458792 IVH458782:IVH458792 JFD458782:JFD458792 JOZ458782:JOZ458792 JYV458782:JYV458792 KIR458782:KIR458792 KSN458782:KSN458792 LCJ458782:LCJ458792 LMF458782:LMF458792 LWB458782:LWB458792 MFX458782:MFX458792 MPT458782:MPT458792 MZP458782:MZP458792 NJL458782:NJL458792 NTH458782:NTH458792 ODD458782:ODD458792 OMZ458782:OMZ458792 OWV458782:OWV458792 PGR458782:PGR458792 PQN458782:PQN458792 QAJ458782:QAJ458792 QKF458782:QKF458792 QUB458782:QUB458792 RDX458782:RDX458792 RNT458782:RNT458792 RXP458782:RXP458792 SHL458782:SHL458792 SRH458782:SRH458792 TBD458782:TBD458792 TKZ458782:TKZ458792 TUV458782:TUV458792 UER458782:UER458792 UON458782:UON458792 UYJ458782:UYJ458792 VIF458782:VIF458792 VSB458782:VSB458792 WBX458782:WBX458792 WLT458782:WLT458792 WVP458782:WVP458792 D524318:D524328 JD524318:JD524328 SZ524318:SZ524328 ACV524318:ACV524328 AMR524318:AMR524328 AWN524318:AWN524328 BGJ524318:BGJ524328 BQF524318:BQF524328 CAB524318:CAB524328 CJX524318:CJX524328 CTT524318:CTT524328 DDP524318:DDP524328 DNL524318:DNL524328 DXH524318:DXH524328 EHD524318:EHD524328 EQZ524318:EQZ524328 FAV524318:FAV524328 FKR524318:FKR524328 FUN524318:FUN524328 GEJ524318:GEJ524328 GOF524318:GOF524328 GYB524318:GYB524328 HHX524318:HHX524328 HRT524318:HRT524328 IBP524318:IBP524328 ILL524318:ILL524328 IVH524318:IVH524328 JFD524318:JFD524328 JOZ524318:JOZ524328 JYV524318:JYV524328 KIR524318:KIR524328 KSN524318:KSN524328 LCJ524318:LCJ524328 LMF524318:LMF524328 LWB524318:LWB524328 MFX524318:MFX524328 MPT524318:MPT524328 MZP524318:MZP524328 NJL524318:NJL524328 NTH524318:NTH524328 ODD524318:ODD524328 OMZ524318:OMZ524328 OWV524318:OWV524328 PGR524318:PGR524328 PQN524318:PQN524328 QAJ524318:QAJ524328 QKF524318:QKF524328 QUB524318:QUB524328 RDX524318:RDX524328 RNT524318:RNT524328 RXP524318:RXP524328 SHL524318:SHL524328 SRH524318:SRH524328 TBD524318:TBD524328 TKZ524318:TKZ524328 TUV524318:TUV524328 UER524318:UER524328 UON524318:UON524328 UYJ524318:UYJ524328 VIF524318:VIF524328 VSB524318:VSB524328 WBX524318:WBX524328 WLT524318:WLT524328 WVP524318:WVP524328 D589854:D589864 JD589854:JD589864 SZ589854:SZ589864 ACV589854:ACV589864 AMR589854:AMR589864 AWN589854:AWN589864 BGJ589854:BGJ589864 BQF589854:BQF589864 CAB589854:CAB589864 CJX589854:CJX589864 CTT589854:CTT589864 DDP589854:DDP589864 DNL589854:DNL589864 DXH589854:DXH589864 EHD589854:EHD589864 EQZ589854:EQZ589864 FAV589854:FAV589864 FKR589854:FKR589864 FUN589854:FUN589864 GEJ589854:GEJ589864 GOF589854:GOF589864 GYB589854:GYB589864 HHX589854:HHX589864 HRT589854:HRT589864 IBP589854:IBP589864 ILL589854:ILL589864 IVH589854:IVH589864 JFD589854:JFD589864 JOZ589854:JOZ589864 JYV589854:JYV589864 KIR589854:KIR589864 KSN589854:KSN589864 LCJ589854:LCJ589864 LMF589854:LMF589864 LWB589854:LWB589864 MFX589854:MFX589864 MPT589854:MPT589864 MZP589854:MZP589864 NJL589854:NJL589864 NTH589854:NTH589864 ODD589854:ODD589864 OMZ589854:OMZ589864 OWV589854:OWV589864 PGR589854:PGR589864 PQN589854:PQN589864 QAJ589854:QAJ589864 QKF589854:QKF589864 QUB589854:QUB589864 RDX589854:RDX589864 RNT589854:RNT589864 RXP589854:RXP589864 SHL589854:SHL589864 SRH589854:SRH589864 TBD589854:TBD589864 TKZ589854:TKZ589864 TUV589854:TUV589864 UER589854:UER589864 UON589854:UON589864 UYJ589854:UYJ589864 VIF589854:VIF589864 VSB589854:VSB589864 WBX589854:WBX589864 WLT589854:WLT589864 WVP589854:WVP589864 D655390:D655400 JD655390:JD655400 SZ655390:SZ655400 ACV655390:ACV655400 AMR655390:AMR655400 AWN655390:AWN655400 BGJ655390:BGJ655400 BQF655390:BQF655400 CAB655390:CAB655400 CJX655390:CJX655400 CTT655390:CTT655400 DDP655390:DDP655400 DNL655390:DNL655400 DXH655390:DXH655400 EHD655390:EHD655400 EQZ655390:EQZ655400 FAV655390:FAV655400 FKR655390:FKR655400 FUN655390:FUN655400 GEJ655390:GEJ655400 GOF655390:GOF655400 GYB655390:GYB655400 HHX655390:HHX655400 HRT655390:HRT655400 IBP655390:IBP655400 ILL655390:ILL655400 IVH655390:IVH655400 JFD655390:JFD655400 JOZ655390:JOZ655400 JYV655390:JYV655400 KIR655390:KIR655400 KSN655390:KSN655400 LCJ655390:LCJ655400 LMF655390:LMF655400 LWB655390:LWB655400 MFX655390:MFX655400 MPT655390:MPT655400 MZP655390:MZP655400 NJL655390:NJL655400 NTH655390:NTH655400 ODD655390:ODD655400 OMZ655390:OMZ655400 OWV655390:OWV655400 PGR655390:PGR655400 PQN655390:PQN655400 QAJ655390:QAJ655400 QKF655390:QKF655400 QUB655390:QUB655400 RDX655390:RDX655400 RNT655390:RNT655400 RXP655390:RXP655400 SHL655390:SHL655400 SRH655390:SRH655400 TBD655390:TBD655400 TKZ655390:TKZ655400 TUV655390:TUV655400 UER655390:UER655400 UON655390:UON655400 UYJ655390:UYJ655400 VIF655390:VIF655400 VSB655390:VSB655400 WBX655390:WBX655400 WLT655390:WLT655400 WVP655390:WVP655400 D720926:D720936 JD720926:JD720936 SZ720926:SZ720936 ACV720926:ACV720936 AMR720926:AMR720936 AWN720926:AWN720936 BGJ720926:BGJ720936 BQF720926:BQF720936 CAB720926:CAB720936 CJX720926:CJX720936 CTT720926:CTT720936 DDP720926:DDP720936 DNL720926:DNL720936 DXH720926:DXH720936 EHD720926:EHD720936 EQZ720926:EQZ720936 FAV720926:FAV720936 FKR720926:FKR720936 FUN720926:FUN720936 GEJ720926:GEJ720936 GOF720926:GOF720936 GYB720926:GYB720936 HHX720926:HHX720936 HRT720926:HRT720936 IBP720926:IBP720936 ILL720926:ILL720936 IVH720926:IVH720936 JFD720926:JFD720936 JOZ720926:JOZ720936 JYV720926:JYV720936 KIR720926:KIR720936 KSN720926:KSN720936 LCJ720926:LCJ720936 LMF720926:LMF720936 LWB720926:LWB720936 MFX720926:MFX720936 MPT720926:MPT720936 MZP720926:MZP720936 NJL720926:NJL720936 NTH720926:NTH720936 ODD720926:ODD720936 OMZ720926:OMZ720936 OWV720926:OWV720936 PGR720926:PGR720936 PQN720926:PQN720936 QAJ720926:QAJ720936 QKF720926:QKF720936 QUB720926:QUB720936 RDX720926:RDX720936 RNT720926:RNT720936 RXP720926:RXP720936 SHL720926:SHL720936 SRH720926:SRH720936 TBD720926:TBD720936 TKZ720926:TKZ720936 TUV720926:TUV720936 UER720926:UER720936 UON720926:UON720936 UYJ720926:UYJ720936 VIF720926:VIF720936 VSB720926:VSB720936 WBX720926:WBX720936 WLT720926:WLT720936 WVP720926:WVP720936 D786462:D786472 JD786462:JD786472 SZ786462:SZ786472 ACV786462:ACV786472 AMR786462:AMR786472 AWN786462:AWN786472 BGJ786462:BGJ786472 BQF786462:BQF786472 CAB786462:CAB786472 CJX786462:CJX786472 CTT786462:CTT786472 DDP786462:DDP786472 DNL786462:DNL786472 DXH786462:DXH786472 EHD786462:EHD786472 EQZ786462:EQZ786472 FAV786462:FAV786472 FKR786462:FKR786472 FUN786462:FUN786472 GEJ786462:GEJ786472 GOF786462:GOF786472 GYB786462:GYB786472 HHX786462:HHX786472 HRT786462:HRT786472 IBP786462:IBP786472 ILL786462:ILL786472 IVH786462:IVH786472 JFD786462:JFD786472 JOZ786462:JOZ786472 JYV786462:JYV786472 KIR786462:KIR786472 KSN786462:KSN786472 LCJ786462:LCJ786472 LMF786462:LMF786472 LWB786462:LWB786472 MFX786462:MFX786472 MPT786462:MPT786472 MZP786462:MZP786472 NJL786462:NJL786472 NTH786462:NTH786472 ODD786462:ODD786472 OMZ786462:OMZ786472 OWV786462:OWV786472 PGR786462:PGR786472 PQN786462:PQN786472 QAJ786462:QAJ786472 QKF786462:QKF786472 QUB786462:QUB786472 RDX786462:RDX786472 RNT786462:RNT786472 RXP786462:RXP786472 SHL786462:SHL786472 SRH786462:SRH786472 TBD786462:TBD786472 TKZ786462:TKZ786472 TUV786462:TUV786472 UER786462:UER786472 UON786462:UON786472 UYJ786462:UYJ786472 VIF786462:VIF786472 VSB786462:VSB786472 WBX786462:WBX786472 WLT786462:WLT786472 WVP786462:WVP786472 D851998:D852008 JD851998:JD852008 SZ851998:SZ852008 ACV851998:ACV852008 AMR851998:AMR852008 AWN851998:AWN852008 BGJ851998:BGJ852008 BQF851998:BQF852008 CAB851998:CAB852008 CJX851998:CJX852008 CTT851998:CTT852008 DDP851998:DDP852008 DNL851998:DNL852008 DXH851998:DXH852008 EHD851998:EHD852008 EQZ851998:EQZ852008 FAV851998:FAV852008 FKR851998:FKR852008 FUN851998:FUN852008 GEJ851998:GEJ852008 GOF851998:GOF852008 GYB851998:GYB852008 HHX851998:HHX852008 HRT851998:HRT852008 IBP851998:IBP852008 ILL851998:ILL852008 IVH851998:IVH852008 JFD851998:JFD852008 JOZ851998:JOZ852008 JYV851998:JYV852008 KIR851998:KIR852008 KSN851998:KSN852008 LCJ851998:LCJ852008 LMF851998:LMF852008 LWB851998:LWB852008 MFX851998:MFX852008 MPT851998:MPT852008 MZP851998:MZP852008 NJL851998:NJL852008 NTH851998:NTH852008 ODD851998:ODD852008 OMZ851998:OMZ852008 OWV851998:OWV852008 PGR851998:PGR852008 PQN851998:PQN852008 QAJ851998:QAJ852008 QKF851998:QKF852008 QUB851998:QUB852008 RDX851998:RDX852008 RNT851998:RNT852008 RXP851998:RXP852008 SHL851998:SHL852008 SRH851998:SRH852008 TBD851998:TBD852008 TKZ851998:TKZ852008 TUV851998:TUV852008 UER851998:UER852008 UON851998:UON852008 UYJ851998:UYJ852008 VIF851998:VIF852008 VSB851998:VSB852008 WBX851998:WBX852008 WLT851998:WLT852008 WVP851998:WVP852008 D917534:D917544 JD917534:JD917544 SZ917534:SZ917544 ACV917534:ACV917544 AMR917534:AMR917544 AWN917534:AWN917544 BGJ917534:BGJ917544 BQF917534:BQF917544 CAB917534:CAB917544 CJX917534:CJX917544 CTT917534:CTT917544 DDP917534:DDP917544 DNL917534:DNL917544 DXH917534:DXH917544 EHD917534:EHD917544 EQZ917534:EQZ917544 FAV917534:FAV917544 FKR917534:FKR917544 FUN917534:FUN917544 GEJ917534:GEJ917544 GOF917534:GOF917544 GYB917534:GYB917544 HHX917534:HHX917544 HRT917534:HRT917544 IBP917534:IBP917544 ILL917534:ILL917544 IVH917534:IVH917544 JFD917534:JFD917544 JOZ917534:JOZ917544 JYV917534:JYV917544 KIR917534:KIR917544 KSN917534:KSN917544 LCJ917534:LCJ917544 LMF917534:LMF917544 LWB917534:LWB917544 MFX917534:MFX917544 MPT917534:MPT917544 MZP917534:MZP917544 NJL917534:NJL917544 NTH917534:NTH917544 ODD917534:ODD917544 OMZ917534:OMZ917544 OWV917534:OWV917544 PGR917534:PGR917544 PQN917534:PQN917544 QAJ917534:QAJ917544 QKF917534:QKF917544 QUB917534:QUB917544 RDX917534:RDX917544 RNT917534:RNT917544 RXP917534:RXP917544 SHL917534:SHL917544 SRH917534:SRH917544 TBD917534:TBD917544 TKZ917534:TKZ917544 TUV917534:TUV917544 UER917534:UER917544 UON917534:UON917544 UYJ917534:UYJ917544 VIF917534:VIF917544 VSB917534:VSB917544 WBX917534:WBX917544 WLT917534:WLT917544 WVP917534:WVP917544 D983070:D983080 JD983070:JD983080 SZ983070:SZ983080 ACV983070:ACV983080 AMR983070:AMR983080 AWN983070:AWN983080 BGJ983070:BGJ983080 BQF983070:BQF983080 CAB983070:CAB983080 CJX983070:CJX983080 CTT983070:CTT983080 DDP983070:DDP983080 DNL983070:DNL983080 DXH983070:DXH983080 EHD983070:EHD983080 EQZ983070:EQZ983080 FAV983070:FAV983080 FKR983070:FKR983080 FUN983070:FUN983080 GEJ983070:GEJ983080 GOF983070:GOF983080 GYB983070:GYB983080 HHX983070:HHX983080 HRT983070:HRT983080 IBP983070:IBP983080 ILL983070:ILL983080 IVH983070:IVH983080 JFD983070:JFD983080 JOZ983070:JOZ983080 JYV983070:JYV983080 KIR983070:KIR983080 KSN983070:KSN983080 LCJ983070:LCJ983080 LMF983070:LMF983080 LWB983070:LWB983080 MFX983070:MFX983080 MPT983070:MPT983080 MZP983070:MZP983080 NJL983070:NJL983080 NTH983070:NTH983080 ODD983070:ODD983080 OMZ983070:OMZ983080 OWV983070:OWV983080 PGR983070:PGR983080 PQN983070:PQN983080 QAJ983070:QAJ983080 QKF983070:QKF983080 QUB983070:QUB983080 RDX983070:RDX983080 RNT983070:RNT983080 RXP983070:RXP983080 SHL983070:SHL983080 SRH983070:SRH983080 TBD983070:TBD983080 TKZ983070:TKZ983080 TUV983070:TUV983080 UER983070:UER983080 UON983070:UON983080 UYJ983070:UYJ983080 VIF983070:VIF983080 VSB983070:VSB983080 WBX983070:WBX983080 WLT983070:WLT983080 WVP983070:WVP983080 WVP983066:WVP983068 G65483:H65509 JF65483:JF65509 TB65483:TB65509 ACX65483:ACX65509 AMT65483:AMT65509 AWP65483:AWP65509 BGL65483:BGL65509 BQH65483:BQH65509 CAD65483:CAD65509 CJZ65483:CJZ65509 CTV65483:CTV65509 DDR65483:DDR65509 DNN65483:DNN65509 DXJ65483:DXJ65509 EHF65483:EHF65509 ERB65483:ERB65509 FAX65483:FAX65509 FKT65483:FKT65509 FUP65483:FUP65509 GEL65483:GEL65509 GOH65483:GOH65509 GYD65483:GYD65509 HHZ65483:HHZ65509 HRV65483:HRV65509 IBR65483:IBR65509 ILN65483:ILN65509 IVJ65483:IVJ65509 JFF65483:JFF65509 JPB65483:JPB65509 JYX65483:JYX65509 KIT65483:KIT65509 KSP65483:KSP65509 LCL65483:LCL65509 LMH65483:LMH65509 LWD65483:LWD65509 MFZ65483:MFZ65509 MPV65483:MPV65509 MZR65483:MZR65509 NJN65483:NJN65509 NTJ65483:NTJ65509 ODF65483:ODF65509 ONB65483:ONB65509 OWX65483:OWX65509 PGT65483:PGT65509 PQP65483:PQP65509 QAL65483:QAL65509 QKH65483:QKH65509 QUD65483:QUD65509 RDZ65483:RDZ65509 RNV65483:RNV65509 RXR65483:RXR65509 SHN65483:SHN65509 SRJ65483:SRJ65509 TBF65483:TBF65509 TLB65483:TLB65509 TUX65483:TUX65509 UET65483:UET65509 UOP65483:UOP65509 UYL65483:UYL65509 VIH65483:VIH65509 VSD65483:VSD65509 WBZ65483:WBZ65509 WLV65483:WLV65509 WVR65483:WVR65509 G131019:H131045 JF131019:JF131045 TB131019:TB131045 ACX131019:ACX131045 AMT131019:AMT131045 AWP131019:AWP131045 BGL131019:BGL131045 BQH131019:BQH131045 CAD131019:CAD131045 CJZ131019:CJZ131045 CTV131019:CTV131045 DDR131019:DDR131045 DNN131019:DNN131045 DXJ131019:DXJ131045 EHF131019:EHF131045 ERB131019:ERB131045 FAX131019:FAX131045 FKT131019:FKT131045 FUP131019:FUP131045 GEL131019:GEL131045 GOH131019:GOH131045 GYD131019:GYD131045 HHZ131019:HHZ131045 HRV131019:HRV131045 IBR131019:IBR131045 ILN131019:ILN131045 IVJ131019:IVJ131045 JFF131019:JFF131045 JPB131019:JPB131045 JYX131019:JYX131045 KIT131019:KIT131045 KSP131019:KSP131045 LCL131019:LCL131045 LMH131019:LMH131045 LWD131019:LWD131045 MFZ131019:MFZ131045 MPV131019:MPV131045 MZR131019:MZR131045 NJN131019:NJN131045 NTJ131019:NTJ131045 ODF131019:ODF131045 ONB131019:ONB131045 OWX131019:OWX131045 PGT131019:PGT131045 PQP131019:PQP131045 QAL131019:QAL131045 QKH131019:QKH131045 QUD131019:QUD131045 RDZ131019:RDZ131045 RNV131019:RNV131045 RXR131019:RXR131045 SHN131019:SHN131045 SRJ131019:SRJ131045 TBF131019:TBF131045 TLB131019:TLB131045 TUX131019:TUX131045 UET131019:UET131045 UOP131019:UOP131045 UYL131019:UYL131045 VIH131019:VIH131045 VSD131019:VSD131045 WBZ131019:WBZ131045 WLV131019:WLV131045 WVR131019:WVR131045 G196555:H196581 JF196555:JF196581 TB196555:TB196581 ACX196555:ACX196581 AMT196555:AMT196581 AWP196555:AWP196581 BGL196555:BGL196581 BQH196555:BQH196581 CAD196555:CAD196581 CJZ196555:CJZ196581 CTV196555:CTV196581 DDR196555:DDR196581 DNN196555:DNN196581 DXJ196555:DXJ196581 EHF196555:EHF196581 ERB196555:ERB196581 FAX196555:FAX196581 FKT196555:FKT196581 FUP196555:FUP196581 GEL196555:GEL196581 GOH196555:GOH196581 GYD196555:GYD196581 HHZ196555:HHZ196581 HRV196555:HRV196581 IBR196555:IBR196581 ILN196555:ILN196581 IVJ196555:IVJ196581 JFF196555:JFF196581 JPB196555:JPB196581 JYX196555:JYX196581 KIT196555:KIT196581 KSP196555:KSP196581 LCL196555:LCL196581 LMH196555:LMH196581 LWD196555:LWD196581 MFZ196555:MFZ196581 MPV196555:MPV196581 MZR196555:MZR196581 NJN196555:NJN196581 NTJ196555:NTJ196581 ODF196555:ODF196581 ONB196555:ONB196581 OWX196555:OWX196581 PGT196555:PGT196581 PQP196555:PQP196581 QAL196555:QAL196581 QKH196555:QKH196581 QUD196555:QUD196581 RDZ196555:RDZ196581 RNV196555:RNV196581 RXR196555:RXR196581 SHN196555:SHN196581 SRJ196555:SRJ196581 TBF196555:TBF196581 TLB196555:TLB196581 TUX196555:TUX196581 UET196555:UET196581 UOP196555:UOP196581 UYL196555:UYL196581 VIH196555:VIH196581 VSD196555:VSD196581 WBZ196555:WBZ196581 WLV196555:WLV196581 WVR196555:WVR196581 G262091:H262117 JF262091:JF262117 TB262091:TB262117 ACX262091:ACX262117 AMT262091:AMT262117 AWP262091:AWP262117 BGL262091:BGL262117 BQH262091:BQH262117 CAD262091:CAD262117 CJZ262091:CJZ262117 CTV262091:CTV262117 DDR262091:DDR262117 DNN262091:DNN262117 DXJ262091:DXJ262117 EHF262091:EHF262117 ERB262091:ERB262117 FAX262091:FAX262117 FKT262091:FKT262117 FUP262091:FUP262117 GEL262091:GEL262117 GOH262091:GOH262117 GYD262091:GYD262117 HHZ262091:HHZ262117 HRV262091:HRV262117 IBR262091:IBR262117 ILN262091:ILN262117 IVJ262091:IVJ262117 JFF262091:JFF262117 JPB262091:JPB262117 JYX262091:JYX262117 KIT262091:KIT262117 KSP262091:KSP262117 LCL262091:LCL262117 LMH262091:LMH262117 LWD262091:LWD262117 MFZ262091:MFZ262117 MPV262091:MPV262117 MZR262091:MZR262117 NJN262091:NJN262117 NTJ262091:NTJ262117 ODF262091:ODF262117 ONB262091:ONB262117 OWX262091:OWX262117 PGT262091:PGT262117 PQP262091:PQP262117 QAL262091:QAL262117 QKH262091:QKH262117 QUD262091:QUD262117 RDZ262091:RDZ262117 RNV262091:RNV262117 RXR262091:RXR262117 SHN262091:SHN262117 SRJ262091:SRJ262117 TBF262091:TBF262117 TLB262091:TLB262117 TUX262091:TUX262117 UET262091:UET262117 UOP262091:UOP262117 UYL262091:UYL262117 VIH262091:VIH262117 VSD262091:VSD262117 WBZ262091:WBZ262117 WLV262091:WLV262117 WVR262091:WVR262117 G327627:H327653 JF327627:JF327653 TB327627:TB327653 ACX327627:ACX327653 AMT327627:AMT327653 AWP327627:AWP327653 BGL327627:BGL327653 BQH327627:BQH327653 CAD327627:CAD327653 CJZ327627:CJZ327653 CTV327627:CTV327653 DDR327627:DDR327653 DNN327627:DNN327653 DXJ327627:DXJ327653 EHF327627:EHF327653 ERB327627:ERB327653 FAX327627:FAX327653 FKT327627:FKT327653 FUP327627:FUP327653 GEL327627:GEL327653 GOH327627:GOH327653 GYD327627:GYD327653 HHZ327627:HHZ327653 HRV327627:HRV327653 IBR327627:IBR327653 ILN327627:ILN327653 IVJ327627:IVJ327653 JFF327627:JFF327653 JPB327627:JPB327653 JYX327627:JYX327653 KIT327627:KIT327653 KSP327627:KSP327653 LCL327627:LCL327653 LMH327627:LMH327653 LWD327627:LWD327653 MFZ327627:MFZ327653 MPV327627:MPV327653 MZR327627:MZR327653 NJN327627:NJN327653 NTJ327627:NTJ327653 ODF327627:ODF327653 ONB327627:ONB327653 OWX327627:OWX327653 PGT327627:PGT327653 PQP327627:PQP327653 QAL327627:QAL327653 QKH327627:QKH327653 QUD327627:QUD327653 RDZ327627:RDZ327653 RNV327627:RNV327653 RXR327627:RXR327653 SHN327627:SHN327653 SRJ327627:SRJ327653 TBF327627:TBF327653 TLB327627:TLB327653 TUX327627:TUX327653 UET327627:UET327653 UOP327627:UOP327653 UYL327627:UYL327653 VIH327627:VIH327653 VSD327627:VSD327653 WBZ327627:WBZ327653 WLV327627:WLV327653 WVR327627:WVR327653 G393163:H393189 JF393163:JF393189 TB393163:TB393189 ACX393163:ACX393189 AMT393163:AMT393189 AWP393163:AWP393189 BGL393163:BGL393189 BQH393163:BQH393189 CAD393163:CAD393189 CJZ393163:CJZ393189 CTV393163:CTV393189 DDR393163:DDR393189 DNN393163:DNN393189 DXJ393163:DXJ393189 EHF393163:EHF393189 ERB393163:ERB393189 FAX393163:FAX393189 FKT393163:FKT393189 FUP393163:FUP393189 GEL393163:GEL393189 GOH393163:GOH393189 GYD393163:GYD393189 HHZ393163:HHZ393189 HRV393163:HRV393189 IBR393163:IBR393189 ILN393163:ILN393189 IVJ393163:IVJ393189 JFF393163:JFF393189 JPB393163:JPB393189 JYX393163:JYX393189 KIT393163:KIT393189 KSP393163:KSP393189 LCL393163:LCL393189 LMH393163:LMH393189 LWD393163:LWD393189 MFZ393163:MFZ393189 MPV393163:MPV393189 MZR393163:MZR393189 NJN393163:NJN393189 NTJ393163:NTJ393189 ODF393163:ODF393189 ONB393163:ONB393189 OWX393163:OWX393189 PGT393163:PGT393189 PQP393163:PQP393189 QAL393163:QAL393189 QKH393163:QKH393189 QUD393163:QUD393189 RDZ393163:RDZ393189 RNV393163:RNV393189 RXR393163:RXR393189 SHN393163:SHN393189 SRJ393163:SRJ393189 TBF393163:TBF393189 TLB393163:TLB393189 TUX393163:TUX393189 UET393163:UET393189 UOP393163:UOP393189 UYL393163:UYL393189 VIH393163:VIH393189 VSD393163:VSD393189 WBZ393163:WBZ393189 WLV393163:WLV393189 WVR393163:WVR393189 G458699:H458725 JF458699:JF458725 TB458699:TB458725 ACX458699:ACX458725 AMT458699:AMT458725 AWP458699:AWP458725 BGL458699:BGL458725 BQH458699:BQH458725 CAD458699:CAD458725 CJZ458699:CJZ458725 CTV458699:CTV458725 DDR458699:DDR458725 DNN458699:DNN458725 DXJ458699:DXJ458725 EHF458699:EHF458725 ERB458699:ERB458725 FAX458699:FAX458725 FKT458699:FKT458725 FUP458699:FUP458725 GEL458699:GEL458725 GOH458699:GOH458725 GYD458699:GYD458725 HHZ458699:HHZ458725 HRV458699:HRV458725 IBR458699:IBR458725 ILN458699:ILN458725 IVJ458699:IVJ458725 JFF458699:JFF458725 JPB458699:JPB458725 JYX458699:JYX458725 KIT458699:KIT458725 KSP458699:KSP458725 LCL458699:LCL458725 LMH458699:LMH458725 LWD458699:LWD458725 MFZ458699:MFZ458725 MPV458699:MPV458725 MZR458699:MZR458725 NJN458699:NJN458725 NTJ458699:NTJ458725 ODF458699:ODF458725 ONB458699:ONB458725 OWX458699:OWX458725 PGT458699:PGT458725 PQP458699:PQP458725 QAL458699:QAL458725 QKH458699:QKH458725 QUD458699:QUD458725 RDZ458699:RDZ458725 RNV458699:RNV458725 RXR458699:RXR458725 SHN458699:SHN458725 SRJ458699:SRJ458725 TBF458699:TBF458725 TLB458699:TLB458725 TUX458699:TUX458725 UET458699:UET458725 UOP458699:UOP458725 UYL458699:UYL458725 VIH458699:VIH458725 VSD458699:VSD458725 WBZ458699:WBZ458725 WLV458699:WLV458725 WVR458699:WVR458725 G524235:H524261 JF524235:JF524261 TB524235:TB524261 ACX524235:ACX524261 AMT524235:AMT524261 AWP524235:AWP524261 BGL524235:BGL524261 BQH524235:BQH524261 CAD524235:CAD524261 CJZ524235:CJZ524261 CTV524235:CTV524261 DDR524235:DDR524261 DNN524235:DNN524261 DXJ524235:DXJ524261 EHF524235:EHF524261 ERB524235:ERB524261 FAX524235:FAX524261 FKT524235:FKT524261 FUP524235:FUP524261 GEL524235:GEL524261 GOH524235:GOH524261 GYD524235:GYD524261 HHZ524235:HHZ524261 HRV524235:HRV524261 IBR524235:IBR524261 ILN524235:ILN524261 IVJ524235:IVJ524261 JFF524235:JFF524261 JPB524235:JPB524261 JYX524235:JYX524261 KIT524235:KIT524261 KSP524235:KSP524261 LCL524235:LCL524261 LMH524235:LMH524261 LWD524235:LWD524261 MFZ524235:MFZ524261 MPV524235:MPV524261 MZR524235:MZR524261 NJN524235:NJN524261 NTJ524235:NTJ524261 ODF524235:ODF524261 ONB524235:ONB524261 OWX524235:OWX524261 PGT524235:PGT524261 PQP524235:PQP524261 QAL524235:QAL524261 QKH524235:QKH524261 QUD524235:QUD524261 RDZ524235:RDZ524261 RNV524235:RNV524261 RXR524235:RXR524261 SHN524235:SHN524261 SRJ524235:SRJ524261 TBF524235:TBF524261 TLB524235:TLB524261 TUX524235:TUX524261 UET524235:UET524261 UOP524235:UOP524261 UYL524235:UYL524261 VIH524235:VIH524261 VSD524235:VSD524261 WBZ524235:WBZ524261 WLV524235:WLV524261 WVR524235:WVR524261 G589771:H589797 JF589771:JF589797 TB589771:TB589797 ACX589771:ACX589797 AMT589771:AMT589797 AWP589771:AWP589797 BGL589771:BGL589797 BQH589771:BQH589797 CAD589771:CAD589797 CJZ589771:CJZ589797 CTV589771:CTV589797 DDR589771:DDR589797 DNN589771:DNN589797 DXJ589771:DXJ589797 EHF589771:EHF589797 ERB589771:ERB589797 FAX589771:FAX589797 FKT589771:FKT589797 FUP589771:FUP589797 GEL589771:GEL589797 GOH589771:GOH589797 GYD589771:GYD589797 HHZ589771:HHZ589797 HRV589771:HRV589797 IBR589771:IBR589797 ILN589771:ILN589797 IVJ589771:IVJ589797 JFF589771:JFF589797 JPB589771:JPB589797 JYX589771:JYX589797 KIT589771:KIT589797 KSP589771:KSP589797 LCL589771:LCL589797 LMH589771:LMH589797 LWD589771:LWD589797 MFZ589771:MFZ589797 MPV589771:MPV589797 MZR589771:MZR589797 NJN589771:NJN589797 NTJ589771:NTJ589797 ODF589771:ODF589797 ONB589771:ONB589797 OWX589771:OWX589797 PGT589771:PGT589797 PQP589771:PQP589797 QAL589771:QAL589797 QKH589771:QKH589797 QUD589771:QUD589797 RDZ589771:RDZ589797 RNV589771:RNV589797 RXR589771:RXR589797 SHN589771:SHN589797 SRJ589771:SRJ589797 TBF589771:TBF589797 TLB589771:TLB589797 TUX589771:TUX589797 UET589771:UET589797 UOP589771:UOP589797 UYL589771:UYL589797 VIH589771:VIH589797 VSD589771:VSD589797 WBZ589771:WBZ589797 WLV589771:WLV589797 WVR589771:WVR589797 G655307:H655333 JF655307:JF655333 TB655307:TB655333 ACX655307:ACX655333 AMT655307:AMT655333 AWP655307:AWP655333 BGL655307:BGL655333 BQH655307:BQH655333 CAD655307:CAD655333 CJZ655307:CJZ655333 CTV655307:CTV655333 DDR655307:DDR655333 DNN655307:DNN655333 DXJ655307:DXJ655333 EHF655307:EHF655333 ERB655307:ERB655333 FAX655307:FAX655333 FKT655307:FKT655333 FUP655307:FUP655333 GEL655307:GEL655333 GOH655307:GOH655333 GYD655307:GYD655333 HHZ655307:HHZ655333 HRV655307:HRV655333 IBR655307:IBR655333 ILN655307:ILN655333 IVJ655307:IVJ655333 JFF655307:JFF655333 JPB655307:JPB655333 JYX655307:JYX655333 KIT655307:KIT655333 KSP655307:KSP655333 LCL655307:LCL655333 LMH655307:LMH655333 LWD655307:LWD655333 MFZ655307:MFZ655333 MPV655307:MPV655333 MZR655307:MZR655333 NJN655307:NJN655333 NTJ655307:NTJ655333 ODF655307:ODF655333 ONB655307:ONB655333 OWX655307:OWX655333 PGT655307:PGT655333 PQP655307:PQP655333 QAL655307:QAL655333 QKH655307:QKH655333 QUD655307:QUD655333 RDZ655307:RDZ655333 RNV655307:RNV655333 RXR655307:RXR655333 SHN655307:SHN655333 SRJ655307:SRJ655333 TBF655307:TBF655333 TLB655307:TLB655333 TUX655307:TUX655333 UET655307:UET655333 UOP655307:UOP655333 UYL655307:UYL655333 VIH655307:VIH655333 VSD655307:VSD655333 WBZ655307:WBZ655333 WLV655307:WLV655333 WVR655307:WVR655333 G720843:H720869 JF720843:JF720869 TB720843:TB720869 ACX720843:ACX720869 AMT720843:AMT720869 AWP720843:AWP720869 BGL720843:BGL720869 BQH720843:BQH720869 CAD720843:CAD720869 CJZ720843:CJZ720869 CTV720843:CTV720869 DDR720843:DDR720869 DNN720843:DNN720869 DXJ720843:DXJ720869 EHF720843:EHF720869 ERB720843:ERB720869 FAX720843:FAX720869 FKT720843:FKT720869 FUP720843:FUP720869 GEL720843:GEL720869 GOH720843:GOH720869 GYD720843:GYD720869 HHZ720843:HHZ720869 HRV720843:HRV720869 IBR720843:IBR720869 ILN720843:ILN720869 IVJ720843:IVJ720869 JFF720843:JFF720869 JPB720843:JPB720869 JYX720843:JYX720869 KIT720843:KIT720869 KSP720843:KSP720869 LCL720843:LCL720869 LMH720843:LMH720869 LWD720843:LWD720869 MFZ720843:MFZ720869 MPV720843:MPV720869 MZR720843:MZR720869 NJN720843:NJN720869 NTJ720843:NTJ720869 ODF720843:ODF720869 ONB720843:ONB720869 OWX720843:OWX720869 PGT720843:PGT720869 PQP720843:PQP720869 QAL720843:QAL720869 QKH720843:QKH720869 QUD720843:QUD720869 RDZ720843:RDZ720869 RNV720843:RNV720869 RXR720843:RXR720869 SHN720843:SHN720869 SRJ720843:SRJ720869 TBF720843:TBF720869 TLB720843:TLB720869 TUX720843:TUX720869 UET720843:UET720869 UOP720843:UOP720869 UYL720843:UYL720869 VIH720843:VIH720869 VSD720843:VSD720869 WBZ720843:WBZ720869 WLV720843:WLV720869 WVR720843:WVR720869 G786379:H786405 JF786379:JF786405 TB786379:TB786405 ACX786379:ACX786405 AMT786379:AMT786405 AWP786379:AWP786405 BGL786379:BGL786405 BQH786379:BQH786405 CAD786379:CAD786405 CJZ786379:CJZ786405 CTV786379:CTV786405 DDR786379:DDR786405 DNN786379:DNN786405 DXJ786379:DXJ786405 EHF786379:EHF786405 ERB786379:ERB786405 FAX786379:FAX786405 FKT786379:FKT786405 FUP786379:FUP786405 GEL786379:GEL786405 GOH786379:GOH786405 GYD786379:GYD786405 HHZ786379:HHZ786405 HRV786379:HRV786405 IBR786379:IBR786405 ILN786379:ILN786405 IVJ786379:IVJ786405 JFF786379:JFF786405 JPB786379:JPB786405 JYX786379:JYX786405 KIT786379:KIT786405 KSP786379:KSP786405 LCL786379:LCL786405 LMH786379:LMH786405 LWD786379:LWD786405 MFZ786379:MFZ786405 MPV786379:MPV786405 MZR786379:MZR786405 NJN786379:NJN786405 NTJ786379:NTJ786405 ODF786379:ODF786405 ONB786379:ONB786405 OWX786379:OWX786405 PGT786379:PGT786405 PQP786379:PQP786405 QAL786379:QAL786405 QKH786379:QKH786405 QUD786379:QUD786405 RDZ786379:RDZ786405 RNV786379:RNV786405 RXR786379:RXR786405 SHN786379:SHN786405 SRJ786379:SRJ786405 TBF786379:TBF786405 TLB786379:TLB786405 TUX786379:TUX786405 UET786379:UET786405 UOP786379:UOP786405 UYL786379:UYL786405 VIH786379:VIH786405 VSD786379:VSD786405 WBZ786379:WBZ786405 WLV786379:WLV786405 WVR786379:WVR786405 G851915:H851941 JF851915:JF851941 TB851915:TB851941 ACX851915:ACX851941 AMT851915:AMT851941 AWP851915:AWP851941 BGL851915:BGL851941 BQH851915:BQH851941 CAD851915:CAD851941 CJZ851915:CJZ851941 CTV851915:CTV851941 DDR851915:DDR851941 DNN851915:DNN851941 DXJ851915:DXJ851941 EHF851915:EHF851941 ERB851915:ERB851941 FAX851915:FAX851941 FKT851915:FKT851941 FUP851915:FUP851941 GEL851915:GEL851941 GOH851915:GOH851941 GYD851915:GYD851941 HHZ851915:HHZ851941 HRV851915:HRV851941 IBR851915:IBR851941 ILN851915:ILN851941 IVJ851915:IVJ851941 JFF851915:JFF851941 JPB851915:JPB851941 JYX851915:JYX851941 KIT851915:KIT851941 KSP851915:KSP851941 LCL851915:LCL851941 LMH851915:LMH851941 LWD851915:LWD851941 MFZ851915:MFZ851941 MPV851915:MPV851941 MZR851915:MZR851941 NJN851915:NJN851941 NTJ851915:NTJ851941 ODF851915:ODF851941 ONB851915:ONB851941 OWX851915:OWX851941 PGT851915:PGT851941 PQP851915:PQP851941 QAL851915:QAL851941 QKH851915:QKH851941 QUD851915:QUD851941 RDZ851915:RDZ851941 RNV851915:RNV851941 RXR851915:RXR851941 SHN851915:SHN851941 SRJ851915:SRJ851941 TBF851915:TBF851941 TLB851915:TLB851941 TUX851915:TUX851941 UET851915:UET851941 UOP851915:UOP851941 UYL851915:UYL851941 VIH851915:VIH851941 VSD851915:VSD851941 WBZ851915:WBZ851941 WLV851915:WLV851941 WVR851915:WVR851941 G917451:H917477 JF917451:JF917477 TB917451:TB917477 ACX917451:ACX917477 AMT917451:AMT917477 AWP917451:AWP917477 BGL917451:BGL917477 BQH917451:BQH917477 CAD917451:CAD917477 CJZ917451:CJZ917477 CTV917451:CTV917477 DDR917451:DDR917477 DNN917451:DNN917477 DXJ917451:DXJ917477 EHF917451:EHF917477 ERB917451:ERB917477 FAX917451:FAX917477 FKT917451:FKT917477 FUP917451:FUP917477 GEL917451:GEL917477 GOH917451:GOH917477 GYD917451:GYD917477 HHZ917451:HHZ917477 HRV917451:HRV917477 IBR917451:IBR917477 ILN917451:ILN917477 IVJ917451:IVJ917477 JFF917451:JFF917477 JPB917451:JPB917477 JYX917451:JYX917477 KIT917451:KIT917477 KSP917451:KSP917477 LCL917451:LCL917477 LMH917451:LMH917477 LWD917451:LWD917477 MFZ917451:MFZ917477 MPV917451:MPV917477 MZR917451:MZR917477 NJN917451:NJN917477 NTJ917451:NTJ917477 ODF917451:ODF917477 ONB917451:ONB917477 OWX917451:OWX917477 PGT917451:PGT917477 PQP917451:PQP917477 QAL917451:QAL917477 QKH917451:QKH917477 QUD917451:QUD917477 RDZ917451:RDZ917477 RNV917451:RNV917477 RXR917451:RXR917477 SHN917451:SHN917477 SRJ917451:SRJ917477 TBF917451:TBF917477 TLB917451:TLB917477 TUX917451:TUX917477 UET917451:UET917477 UOP917451:UOP917477 UYL917451:UYL917477 VIH917451:VIH917477 VSD917451:VSD917477 WBZ917451:WBZ917477 WLV917451:WLV917477 WVR917451:WVR917477 G982987:H983013 JF982987:JF983013 TB982987:TB983013 ACX982987:ACX983013 AMT982987:AMT983013 AWP982987:AWP983013 BGL982987:BGL983013 BQH982987:BQH983013 CAD982987:CAD983013 CJZ982987:CJZ983013 CTV982987:CTV983013 DDR982987:DDR983013 DNN982987:DNN983013 DXJ982987:DXJ983013 EHF982987:EHF983013 ERB982987:ERB983013 FAX982987:FAX983013 FKT982987:FKT983013 FUP982987:FUP983013 GEL982987:GEL983013 GOH982987:GOH983013 GYD982987:GYD983013 HHZ982987:HHZ983013 HRV982987:HRV983013 IBR982987:IBR983013 ILN982987:ILN983013 IVJ982987:IVJ983013 JFF982987:JFF983013 JPB982987:JPB983013 JYX982987:JYX983013 KIT982987:KIT983013 KSP982987:KSP983013 LCL982987:LCL983013 LMH982987:LMH983013 LWD982987:LWD983013 MFZ982987:MFZ983013 MPV982987:MPV983013 MZR982987:MZR983013 NJN982987:NJN983013 NTJ982987:NTJ983013 ODF982987:ODF983013 ONB982987:ONB983013 OWX982987:OWX983013 PGT982987:PGT983013 PQP982987:PQP983013 QAL982987:QAL983013 QKH982987:QKH983013 QUD982987:QUD983013 RDZ982987:RDZ983013 RNV982987:RNV983013 RXR982987:RXR983013 SHN982987:SHN983013 SRJ982987:SRJ983013 TBF982987:TBF983013 TLB982987:TLB983013 TUX982987:TUX983013 UET982987:UET983013 UOP982987:UOP983013 UYL982987:UYL983013 VIH982987:VIH983013 VSD982987:VSD983013 WBZ982987:WBZ983013 WLV982987:WLV983013 WVR982987:WVR983013 D65534:D65560 JD65534:JD65560 SZ65534:SZ65560 ACV65534:ACV65560 AMR65534:AMR65560 AWN65534:AWN65560 BGJ65534:BGJ65560 BQF65534:BQF65560 CAB65534:CAB65560 CJX65534:CJX65560 CTT65534:CTT65560 DDP65534:DDP65560 DNL65534:DNL65560 DXH65534:DXH65560 EHD65534:EHD65560 EQZ65534:EQZ65560 FAV65534:FAV65560 FKR65534:FKR65560 FUN65534:FUN65560 GEJ65534:GEJ65560 GOF65534:GOF65560 GYB65534:GYB65560 HHX65534:HHX65560 HRT65534:HRT65560 IBP65534:IBP65560 ILL65534:ILL65560 IVH65534:IVH65560 JFD65534:JFD65560 JOZ65534:JOZ65560 JYV65534:JYV65560 KIR65534:KIR65560 KSN65534:KSN65560 LCJ65534:LCJ65560 LMF65534:LMF65560 LWB65534:LWB65560 MFX65534:MFX65560 MPT65534:MPT65560 MZP65534:MZP65560 NJL65534:NJL65560 NTH65534:NTH65560 ODD65534:ODD65560 OMZ65534:OMZ65560 OWV65534:OWV65560 PGR65534:PGR65560 PQN65534:PQN65560 QAJ65534:QAJ65560 QKF65534:QKF65560 QUB65534:QUB65560 RDX65534:RDX65560 RNT65534:RNT65560 RXP65534:RXP65560 SHL65534:SHL65560 SRH65534:SRH65560 TBD65534:TBD65560 TKZ65534:TKZ65560 TUV65534:TUV65560 UER65534:UER65560 UON65534:UON65560 UYJ65534:UYJ65560 VIF65534:VIF65560 VSB65534:VSB65560 WBX65534:WBX65560 WLT65534:WLT65560 WVP65534:WVP65560 D131070:D131096 JD131070:JD131096 SZ131070:SZ131096 ACV131070:ACV131096 AMR131070:AMR131096 AWN131070:AWN131096 BGJ131070:BGJ131096 BQF131070:BQF131096 CAB131070:CAB131096 CJX131070:CJX131096 CTT131070:CTT131096 DDP131070:DDP131096 DNL131070:DNL131096 DXH131070:DXH131096 EHD131070:EHD131096 EQZ131070:EQZ131096 FAV131070:FAV131096 FKR131070:FKR131096 FUN131070:FUN131096 GEJ131070:GEJ131096 GOF131070:GOF131096 GYB131070:GYB131096 HHX131070:HHX131096 HRT131070:HRT131096 IBP131070:IBP131096 ILL131070:ILL131096 IVH131070:IVH131096 JFD131070:JFD131096 JOZ131070:JOZ131096 JYV131070:JYV131096 KIR131070:KIR131096 KSN131070:KSN131096 LCJ131070:LCJ131096 LMF131070:LMF131096 LWB131070:LWB131096 MFX131070:MFX131096 MPT131070:MPT131096 MZP131070:MZP131096 NJL131070:NJL131096 NTH131070:NTH131096 ODD131070:ODD131096 OMZ131070:OMZ131096 OWV131070:OWV131096 PGR131070:PGR131096 PQN131070:PQN131096 QAJ131070:QAJ131096 QKF131070:QKF131096 QUB131070:QUB131096 RDX131070:RDX131096 RNT131070:RNT131096 RXP131070:RXP131096 SHL131070:SHL131096 SRH131070:SRH131096 TBD131070:TBD131096 TKZ131070:TKZ131096 TUV131070:TUV131096 UER131070:UER131096 UON131070:UON131096 UYJ131070:UYJ131096 VIF131070:VIF131096 VSB131070:VSB131096 WBX131070:WBX131096 WLT131070:WLT131096 WVP131070:WVP131096 D196606:D196632 JD196606:JD196632 SZ196606:SZ196632 ACV196606:ACV196632 AMR196606:AMR196632 AWN196606:AWN196632 BGJ196606:BGJ196632 BQF196606:BQF196632 CAB196606:CAB196632 CJX196606:CJX196632 CTT196606:CTT196632 DDP196606:DDP196632 DNL196606:DNL196632 DXH196606:DXH196632 EHD196606:EHD196632 EQZ196606:EQZ196632 FAV196606:FAV196632 FKR196606:FKR196632 FUN196606:FUN196632 GEJ196606:GEJ196632 GOF196606:GOF196632 GYB196606:GYB196632 HHX196606:HHX196632 HRT196606:HRT196632 IBP196606:IBP196632 ILL196606:ILL196632 IVH196606:IVH196632 JFD196606:JFD196632 JOZ196606:JOZ196632 JYV196606:JYV196632 KIR196606:KIR196632 KSN196606:KSN196632 LCJ196606:LCJ196632 LMF196606:LMF196632 LWB196606:LWB196632 MFX196606:MFX196632 MPT196606:MPT196632 MZP196606:MZP196632 NJL196606:NJL196632 NTH196606:NTH196632 ODD196606:ODD196632 OMZ196606:OMZ196632 OWV196606:OWV196632 PGR196606:PGR196632 PQN196606:PQN196632 QAJ196606:QAJ196632 QKF196606:QKF196632 QUB196606:QUB196632 RDX196606:RDX196632 RNT196606:RNT196632 RXP196606:RXP196632 SHL196606:SHL196632 SRH196606:SRH196632 TBD196606:TBD196632 TKZ196606:TKZ196632 TUV196606:TUV196632 UER196606:UER196632 UON196606:UON196632 UYJ196606:UYJ196632 VIF196606:VIF196632 VSB196606:VSB196632 WBX196606:WBX196632 WLT196606:WLT196632 WVP196606:WVP196632 D262142:D262168 JD262142:JD262168 SZ262142:SZ262168 ACV262142:ACV262168 AMR262142:AMR262168 AWN262142:AWN262168 BGJ262142:BGJ262168 BQF262142:BQF262168 CAB262142:CAB262168 CJX262142:CJX262168 CTT262142:CTT262168 DDP262142:DDP262168 DNL262142:DNL262168 DXH262142:DXH262168 EHD262142:EHD262168 EQZ262142:EQZ262168 FAV262142:FAV262168 FKR262142:FKR262168 FUN262142:FUN262168 GEJ262142:GEJ262168 GOF262142:GOF262168 GYB262142:GYB262168 HHX262142:HHX262168 HRT262142:HRT262168 IBP262142:IBP262168 ILL262142:ILL262168 IVH262142:IVH262168 JFD262142:JFD262168 JOZ262142:JOZ262168 JYV262142:JYV262168 KIR262142:KIR262168 KSN262142:KSN262168 LCJ262142:LCJ262168 LMF262142:LMF262168 LWB262142:LWB262168 MFX262142:MFX262168 MPT262142:MPT262168 MZP262142:MZP262168 NJL262142:NJL262168 NTH262142:NTH262168 ODD262142:ODD262168 OMZ262142:OMZ262168 OWV262142:OWV262168 PGR262142:PGR262168 PQN262142:PQN262168 QAJ262142:QAJ262168 QKF262142:QKF262168 QUB262142:QUB262168 RDX262142:RDX262168 RNT262142:RNT262168 RXP262142:RXP262168 SHL262142:SHL262168 SRH262142:SRH262168 TBD262142:TBD262168 TKZ262142:TKZ262168 TUV262142:TUV262168 UER262142:UER262168 UON262142:UON262168 UYJ262142:UYJ262168 VIF262142:VIF262168 VSB262142:VSB262168 WBX262142:WBX262168 WLT262142:WLT262168 WVP262142:WVP262168 D327678:D327704 JD327678:JD327704 SZ327678:SZ327704 ACV327678:ACV327704 AMR327678:AMR327704 AWN327678:AWN327704 BGJ327678:BGJ327704 BQF327678:BQF327704 CAB327678:CAB327704 CJX327678:CJX327704 CTT327678:CTT327704 DDP327678:DDP327704 DNL327678:DNL327704 DXH327678:DXH327704 EHD327678:EHD327704 EQZ327678:EQZ327704 FAV327678:FAV327704 FKR327678:FKR327704 FUN327678:FUN327704 GEJ327678:GEJ327704 GOF327678:GOF327704 GYB327678:GYB327704 HHX327678:HHX327704 HRT327678:HRT327704 IBP327678:IBP327704 ILL327678:ILL327704 IVH327678:IVH327704 JFD327678:JFD327704 JOZ327678:JOZ327704 JYV327678:JYV327704 KIR327678:KIR327704 KSN327678:KSN327704 LCJ327678:LCJ327704 LMF327678:LMF327704 LWB327678:LWB327704 MFX327678:MFX327704 MPT327678:MPT327704 MZP327678:MZP327704 NJL327678:NJL327704 NTH327678:NTH327704 ODD327678:ODD327704 OMZ327678:OMZ327704 OWV327678:OWV327704 PGR327678:PGR327704 PQN327678:PQN327704 QAJ327678:QAJ327704 QKF327678:QKF327704 QUB327678:QUB327704 RDX327678:RDX327704 RNT327678:RNT327704 RXP327678:RXP327704 SHL327678:SHL327704 SRH327678:SRH327704 TBD327678:TBD327704 TKZ327678:TKZ327704 TUV327678:TUV327704 UER327678:UER327704 UON327678:UON327704 UYJ327678:UYJ327704 VIF327678:VIF327704 VSB327678:VSB327704 WBX327678:WBX327704 WLT327678:WLT327704 WVP327678:WVP327704 D393214:D393240 JD393214:JD393240 SZ393214:SZ393240 ACV393214:ACV393240 AMR393214:AMR393240 AWN393214:AWN393240 BGJ393214:BGJ393240 BQF393214:BQF393240 CAB393214:CAB393240 CJX393214:CJX393240 CTT393214:CTT393240 DDP393214:DDP393240 DNL393214:DNL393240 DXH393214:DXH393240 EHD393214:EHD393240 EQZ393214:EQZ393240 FAV393214:FAV393240 FKR393214:FKR393240 FUN393214:FUN393240 GEJ393214:GEJ393240 GOF393214:GOF393240 GYB393214:GYB393240 HHX393214:HHX393240 HRT393214:HRT393240 IBP393214:IBP393240 ILL393214:ILL393240 IVH393214:IVH393240 JFD393214:JFD393240 JOZ393214:JOZ393240 JYV393214:JYV393240 KIR393214:KIR393240 KSN393214:KSN393240 LCJ393214:LCJ393240 LMF393214:LMF393240 LWB393214:LWB393240 MFX393214:MFX393240 MPT393214:MPT393240 MZP393214:MZP393240 NJL393214:NJL393240 NTH393214:NTH393240 ODD393214:ODD393240 OMZ393214:OMZ393240 OWV393214:OWV393240 PGR393214:PGR393240 PQN393214:PQN393240 QAJ393214:QAJ393240 QKF393214:QKF393240 QUB393214:QUB393240 RDX393214:RDX393240 RNT393214:RNT393240 RXP393214:RXP393240 SHL393214:SHL393240 SRH393214:SRH393240 TBD393214:TBD393240 TKZ393214:TKZ393240 TUV393214:TUV393240 UER393214:UER393240 UON393214:UON393240 UYJ393214:UYJ393240 VIF393214:VIF393240 VSB393214:VSB393240 WBX393214:WBX393240 WLT393214:WLT393240 WVP393214:WVP393240 D458750:D458776 JD458750:JD458776 SZ458750:SZ458776 ACV458750:ACV458776 AMR458750:AMR458776 AWN458750:AWN458776 BGJ458750:BGJ458776 BQF458750:BQF458776 CAB458750:CAB458776 CJX458750:CJX458776 CTT458750:CTT458776 DDP458750:DDP458776 DNL458750:DNL458776 DXH458750:DXH458776 EHD458750:EHD458776 EQZ458750:EQZ458776 FAV458750:FAV458776 FKR458750:FKR458776 FUN458750:FUN458776 GEJ458750:GEJ458776 GOF458750:GOF458776 GYB458750:GYB458776 HHX458750:HHX458776 HRT458750:HRT458776 IBP458750:IBP458776 ILL458750:ILL458776 IVH458750:IVH458776 JFD458750:JFD458776 JOZ458750:JOZ458776 JYV458750:JYV458776 KIR458750:KIR458776 KSN458750:KSN458776 LCJ458750:LCJ458776 LMF458750:LMF458776 LWB458750:LWB458776 MFX458750:MFX458776 MPT458750:MPT458776 MZP458750:MZP458776 NJL458750:NJL458776 NTH458750:NTH458776 ODD458750:ODD458776 OMZ458750:OMZ458776 OWV458750:OWV458776 PGR458750:PGR458776 PQN458750:PQN458776 QAJ458750:QAJ458776 QKF458750:QKF458776 QUB458750:QUB458776 RDX458750:RDX458776 RNT458750:RNT458776 RXP458750:RXP458776 SHL458750:SHL458776 SRH458750:SRH458776 TBD458750:TBD458776 TKZ458750:TKZ458776 TUV458750:TUV458776 UER458750:UER458776 UON458750:UON458776 UYJ458750:UYJ458776 VIF458750:VIF458776 VSB458750:VSB458776 WBX458750:WBX458776 WLT458750:WLT458776 WVP458750:WVP458776 D524286:D524312 JD524286:JD524312 SZ524286:SZ524312 ACV524286:ACV524312 AMR524286:AMR524312 AWN524286:AWN524312 BGJ524286:BGJ524312 BQF524286:BQF524312 CAB524286:CAB524312 CJX524286:CJX524312 CTT524286:CTT524312 DDP524286:DDP524312 DNL524286:DNL524312 DXH524286:DXH524312 EHD524286:EHD524312 EQZ524286:EQZ524312 FAV524286:FAV524312 FKR524286:FKR524312 FUN524286:FUN524312 GEJ524286:GEJ524312 GOF524286:GOF524312 GYB524286:GYB524312 HHX524286:HHX524312 HRT524286:HRT524312 IBP524286:IBP524312 ILL524286:ILL524312 IVH524286:IVH524312 JFD524286:JFD524312 JOZ524286:JOZ524312 JYV524286:JYV524312 KIR524286:KIR524312 KSN524286:KSN524312 LCJ524286:LCJ524312 LMF524286:LMF524312 LWB524286:LWB524312 MFX524286:MFX524312 MPT524286:MPT524312 MZP524286:MZP524312 NJL524286:NJL524312 NTH524286:NTH524312 ODD524286:ODD524312 OMZ524286:OMZ524312 OWV524286:OWV524312 PGR524286:PGR524312 PQN524286:PQN524312 QAJ524286:QAJ524312 QKF524286:QKF524312 QUB524286:QUB524312 RDX524286:RDX524312 RNT524286:RNT524312 RXP524286:RXP524312 SHL524286:SHL524312 SRH524286:SRH524312 TBD524286:TBD524312 TKZ524286:TKZ524312 TUV524286:TUV524312 UER524286:UER524312 UON524286:UON524312 UYJ524286:UYJ524312 VIF524286:VIF524312 VSB524286:VSB524312 WBX524286:WBX524312 WLT524286:WLT524312 WVP524286:WVP524312 D589822:D589848 JD589822:JD589848 SZ589822:SZ589848 ACV589822:ACV589848 AMR589822:AMR589848 AWN589822:AWN589848 BGJ589822:BGJ589848 BQF589822:BQF589848 CAB589822:CAB589848 CJX589822:CJX589848 CTT589822:CTT589848 DDP589822:DDP589848 DNL589822:DNL589848 DXH589822:DXH589848 EHD589822:EHD589848 EQZ589822:EQZ589848 FAV589822:FAV589848 FKR589822:FKR589848 FUN589822:FUN589848 GEJ589822:GEJ589848 GOF589822:GOF589848 GYB589822:GYB589848 HHX589822:HHX589848 HRT589822:HRT589848 IBP589822:IBP589848 ILL589822:ILL589848 IVH589822:IVH589848 JFD589822:JFD589848 JOZ589822:JOZ589848 JYV589822:JYV589848 KIR589822:KIR589848 KSN589822:KSN589848 LCJ589822:LCJ589848 LMF589822:LMF589848 LWB589822:LWB589848 MFX589822:MFX589848 MPT589822:MPT589848 MZP589822:MZP589848 NJL589822:NJL589848 NTH589822:NTH589848 ODD589822:ODD589848 OMZ589822:OMZ589848 OWV589822:OWV589848 PGR589822:PGR589848 PQN589822:PQN589848 QAJ589822:QAJ589848 QKF589822:QKF589848 QUB589822:QUB589848 RDX589822:RDX589848 RNT589822:RNT589848 RXP589822:RXP589848 SHL589822:SHL589848 SRH589822:SRH589848 TBD589822:TBD589848 TKZ589822:TKZ589848 TUV589822:TUV589848 UER589822:UER589848 UON589822:UON589848 UYJ589822:UYJ589848 VIF589822:VIF589848 VSB589822:VSB589848 WBX589822:WBX589848 WLT589822:WLT589848 WVP589822:WVP589848 D655358:D655384 JD655358:JD655384 SZ655358:SZ655384 ACV655358:ACV655384 AMR655358:AMR655384 AWN655358:AWN655384 BGJ655358:BGJ655384 BQF655358:BQF655384 CAB655358:CAB655384 CJX655358:CJX655384 CTT655358:CTT655384 DDP655358:DDP655384 DNL655358:DNL655384 DXH655358:DXH655384 EHD655358:EHD655384 EQZ655358:EQZ655384 FAV655358:FAV655384 FKR655358:FKR655384 FUN655358:FUN655384 GEJ655358:GEJ655384 GOF655358:GOF655384 GYB655358:GYB655384 HHX655358:HHX655384 HRT655358:HRT655384 IBP655358:IBP655384 ILL655358:ILL655384 IVH655358:IVH655384 JFD655358:JFD655384 JOZ655358:JOZ655384 JYV655358:JYV655384 KIR655358:KIR655384 KSN655358:KSN655384 LCJ655358:LCJ655384 LMF655358:LMF655384 LWB655358:LWB655384 MFX655358:MFX655384 MPT655358:MPT655384 MZP655358:MZP655384 NJL655358:NJL655384 NTH655358:NTH655384 ODD655358:ODD655384 OMZ655358:OMZ655384 OWV655358:OWV655384 PGR655358:PGR655384 PQN655358:PQN655384 QAJ655358:QAJ655384 QKF655358:QKF655384 QUB655358:QUB655384 RDX655358:RDX655384 RNT655358:RNT655384 RXP655358:RXP655384 SHL655358:SHL655384 SRH655358:SRH655384 TBD655358:TBD655384 TKZ655358:TKZ655384 TUV655358:TUV655384 UER655358:UER655384 UON655358:UON655384 UYJ655358:UYJ655384 VIF655358:VIF655384 VSB655358:VSB655384 WBX655358:WBX655384 WLT655358:WLT655384 WVP655358:WVP655384 D720894:D720920 JD720894:JD720920 SZ720894:SZ720920 ACV720894:ACV720920 AMR720894:AMR720920 AWN720894:AWN720920 BGJ720894:BGJ720920 BQF720894:BQF720920 CAB720894:CAB720920 CJX720894:CJX720920 CTT720894:CTT720920 DDP720894:DDP720920 DNL720894:DNL720920 DXH720894:DXH720920 EHD720894:EHD720920 EQZ720894:EQZ720920 FAV720894:FAV720920 FKR720894:FKR720920 FUN720894:FUN720920 GEJ720894:GEJ720920 GOF720894:GOF720920 GYB720894:GYB720920 HHX720894:HHX720920 HRT720894:HRT720920 IBP720894:IBP720920 ILL720894:ILL720920 IVH720894:IVH720920 JFD720894:JFD720920 JOZ720894:JOZ720920 JYV720894:JYV720920 KIR720894:KIR720920 KSN720894:KSN720920 LCJ720894:LCJ720920 LMF720894:LMF720920 LWB720894:LWB720920 MFX720894:MFX720920 MPT720894:MPT720920 MZP720894:MZP720920 NJL720894:NJL720920 NTH720894:NTH720920 ODD720894:ODD720920 OMZ720894:OMZ720920 OWV720894:OWV720920 PGR720894:PGR720920 PQN720894:PQN720920 QAJ720894:QAJ720920 QKF720894:QKF720920 QUB720894:QUB720920 RDX720894:RDX720920 RNT720894:RNT720920 RXP720894:RXP720920 SHL720894:SHL720920 SRH720894:SRH720920 TBD720894:TBD720920 TKZ720894:TKZ720920 TUV720894:TUV720920 UER720894:UER720920 UON720894:UON720920 UYJ720894:UYJ720920 VIF720894:VIF720920 VSB720894:VSB720920 WBX720894:WBX720920 WLT720894:WLT720920 WVP720894:WVP720920 D786430:D786456 JD786430:JD786456 SZ786430:SZ786456 ACV786430:ACV786456 AMR786430:AMR786456 AWN786430:AWN786456 BGJ786430:BGJ786456 BQF786430:BQF786456 CAB786430:CAB786456 CJX786430:CJX786456 CTT786430:CTT786456 DDP786430:DDP786456 DNL786430:DNL786456 DXH786430:DXH786456 EHD786430:EHD786456 EQZ786430:EQZ786456 FAV786430:FAV786456 FKR786430:FKR786456 FUN786430:FUN786456 GEJ786430:GEJ786456 GOF786430:GOF786456 GYB786430:GYB786456 HHX786430:HHX786456 HRT786430:HRT786456 IBP786430:IBP786456 ILL786430:ILL786456 IVH786430:IVH786456 JFD786430:JFD786456 JOZ786430:JOZ786456 JYV786430:JYV786456 KIR786430:KIR786456 KSN786430:KSN786456 LCJ786430:LCJ786456 LMF786430:LMF786456 LWB786430:LWB786456 MFX786430:MFX786456 MPT786430:MPT786456 MZP786430:MZP786456 NJL786430:NJL786456 NTH786430:NTH786456 ODD786430:ODD786456 OMZ786430:OMZ786456 OWV786430:OWV786456 PGR786430:PGR786456 PQN786430:PQN786456 QAJ786430:QAJ786456 QKF786430:QKF786456 QUB786430:QUB786456 RDX786430:RDX786456 RNT786430:RNT786456 RXP786430:RXP786456 SHL786430:SHL786456 SRH786430:SRH786456 TBD786430:TBD786456 TKZ786430:TKZ786456 TUV786430:TUV786456 UER786430:UER786456 UON786430:UON786456 UYJ786430:UYJ786456 VIF786430:VIF786456 VSB786430:VSB786456 WBX786430:WBX786456 WLT786430:WLT786456 WVP786430:WVP786456 D851966:D851992 JD851966:JD851992 SZ851966:SZ851992 ACV851966:ACV851992 AMR851966:AMR851992 AWN851966:AWN851992 BGJ851966:BGJ851992 BQF851966:BQF851992 CAB851966:CAB851992 CJX851966:CJX851992 CTT851966:CTT851992 DDP851966:DDP851992 DNL851966:DNL851992 DXH851966:DXH851992 EHD851966:EHD851992 EQZ851966:EQZ851992 FAV851966:FAV851992 FKR851966:FKR851992 FUN851966:FUN851992 GEJ851966:GEJ851992 GOF851966:GOF851992 GYB851966:GYB851992 HHX851966:HHX851992 HRT851966:HRT851992 IBP851966:IBP851992 ILL851966:ILL851992 IVH851966:IVH851992 JFD851966:JFD851992 JOZ851966:JOZ851992 JYV851966:JYV851992 KIR851966:KIR851992 KSN851966:KSN851992 LCJ851966:LCJ851992 LMF851966:LMF851992 LWB851966:LWB851992 MFX851966:MFX851992 MPT851966:MPT851992 MZP851966:MZP851992 NJL851966:NJL851992 NTH851966:NTH851992 ODD851966:ODD851992 OMZ851966:OMZ851992 OWV851966:OWV851992 PGR851966:PGR851992 PQN851966:PQN851992 QAJ851966:QAJ851992 QKF851966:QKF851992 QUB851966:QUB851992 RDX851966:RDX851992 RNT851966:RNT851992 RXP851966:RXP851992 SHL851966:SHL851992 SRH851966:SRH851992 TBD851966:TBD851992 TKZ851966:TKZ851992 TUV851966:TUV851992 UER851966:UER851992 UON851966:UON851992 UYJ851966:UYJ851992 VIF851966:VIF851992 VSB851966:VSB851992 WBX851966:WBX851992 WLT851966:WLT851992 WVP851966:WVP851992 D917502:D917528 JD917502:JD917528 SZ917502:SZ917528 ACV917502:ACV917528 AMR917502:AMR917528 AWN917502:AWN917528 BGJ917502:BGJ917528 BQF917502:BQF917528 CAB917502:CAB917528 CJX917502:CJX917528 CTT917502:CTT917528 DDP917502:DDP917528 DNL917502:DNL917528 DXH917502:DXH917528 EHD917502:EHD917528 EQZ917502:EQZ917528 FAV917502:FAV917528 FKR917502:FKR917528 FUN917502:FUN917528 GEJ917502:GEJ917528 GOF917502:GOF917528 GYB917502:GYB917528 HHX917502:HHX917528 HRT917502:HRT917528 IBP917502:IBP917528 ILL917502:ILL917528 IVH917502:IVH917528 JFD917502:JFD917528 JOZ917502:JOZ917528 JYV917502:JYV917528 KIR917502:KIR917528 KSN917502:KSN917528 LCJ917502:LCJ917528 LMF917502:LMF917528 LWB917502:LWB917528 MFX917502:MFX917528 MPT917502:MPT917528 MZP917502:MZP917528 NJL917502:NJL917528 NTH917502:NTH917528 ODD917502:ODD917528 OMZ917502:OMZ917528 OWV917502:OWV917528 PGR917502:PGR917528 PQN917502:PQN917528 QAJ917502:QAJ917528 QKF917502:QKF917528 QUB917502:QUB917528 RDX917502:RDX917528 RNT917502:RNT917528 RXP917502:RXP917528 SHL917502:SHL917528 SRH917502:SRH917528 TBD917502:TBD917528 TKZ917502:TKZ917528 TUV917502:TUV917528 UER917502:UER917528 UON917502:UON917528 UYJ917502:UYJ917528 VIF917502:VIF917528 VSB917502:VSB917528 WBX917502:WBX917528 WLT917502:WLT917528 WVP917502:WVP917528 D983038:D983064 JD983038:JD983064 SZ983038:SZ983064 ACV983038:ACV983064 AMR983038:AMR983064 AWN983038:AWN983064 BGJ983038:BGJ983064 BQF983038:BQF983064 CAB983038:CAB983064 CJX983038:CJX983064 CTT983038:CTT983064 DDP983038:DDP983064 DNL983038:DNL983064 DXH983038:DXH983064 EHD983038:EHD983064 EQZ983038:EQZ983064 FAV983038:FAV983064 FKR983038:FKR983064 FUN983038:FUN983064 GEJ983038:GEJ983064 GOF983038:GOF983064 GYB983038:GYB983064 HHX983038:HHX983064 HRT983038:HRT983064 IBP983038:IBP983064 ILL983038:ILL983064 IVH983038:IVH983064 JFD983038:JFD983064 JOZ983038:JOZ983064 JYV983038:JYV983064 KIR983038:KIR983064 KSN983038:KSN983064 LCJ983038:LCJ983064 LMF983038:LMF983064 LWB983038:LWB983064 MFX983038:MFX983064 MPT983038:MPT983064 MZP983038:MZP983064 NJL983038:NJL983064 NTH983038:NTH983064 ODD983038:ODD983064 OMZ983038:OMZ983064 OWV983038:OWV983064 PGR983038:PGR983064 PQN983038:PQN983064 QAJ983038:QAJ983064 QKF983038:QKF983064 QUB983038:QUB983064 RDX983038:RDX983064 RNT983038:RNT983064 RXP983038:RXP983064 SHL983038:SHL983064 SRH983038:SRH983064 TBD983038:TBD983064 TKZ983038:TKZ983064 TUV983038:TUV983064 UER983038:UER983064 UON983038:UON983064 UYJ983038:UYJ983064 VIF983038:VIF983064 VSB983038:VSB983064 WBX983038:WBX983064 WLT983038:WLT983064 WVP983038:WVP983064 D65562:D65564 JD65562:JD65564 SZ65562:SZ65564 ACV65562:ACV65564 AMR65562:AMR65564 AWN65562:AWN65564 BGJ65562:BGJ65564 BQF65562:BQF65564 CAB65562:CAB65564 CJX65562:CJX65564 CTT65562:CTT65564 DDP65562:DDP65564 DNL65562:DNL65564 DXH65562:DXH65564 EHD65562:EHD65564 EQZ65562:EQZ65564 FAV65562:FAV65564 FKR65562:FKR65564 FUN65562:FUN65564 GEJ65562:GEJ65564 GOF65562:GOF65564 GYB65562:GYB65564 HHX65562:HHX65564 HRT65562:HRT65564 IBP65562:IBP65564 ILL65562:ILL65564 IVH65562:IVH65564 JFD65562:JFD65564 JOZ65562:JOZ65564 JYV65562:JYV65564 KIR65562:KIR65564 KSN65562:KSN65564 LCJ65562:LCJ65564 LMF65562:LMF65564 LWB65562:LWB65564 MFX65562:MFX65564 MPT65562:MPT65564 MZP65562:MZP65564 NJL65562:NJL65564 NTH65562:NTH65564 ODD65562:ODD65564 OMZ65562:OMZ65564 OWV65562:OWV65564 PGR65562:PGR65564 PQN65562:PQN65564 QAJ65562:QAJ65564 QKF65562:QKF65564 QUB65562:QUB65564 RDX65562:RDX65564 RNT65562:RNT65564 RXP65562:RXP65564 SHL65562:SHL65564 SRH65562:SRH65564 TBD65562:TBD65564 TKZ65562:TKZ65564 TUV65562:TUV65564 UER65562:UER65564 UON65562:UON65564 UYJ65562:UYJ65564 VIF65562:VIF65564 VSB65562:VSB65564 WBX65562:WBX65564 WLT65562:WLT65564 WVP65562:WVP65564 D131098:D131100 JD131098:JD131100 SZ131098:SZ131100 ACV131098:ACV131100 AMR131098:AMR131100 AWN131098:AWN131100 BGJ131098:BGJ131100 BQF131098:BQF131100 CAB131098:CAB131100 CJX131098:CJX131100 CTT131098:CTT131100 DDP131098:DDP131100 DNL131098:DNL131100 DXH131098:DXH131100 EHD131098:EHD131100 EQZ131098:EQZ131100 FAV131098:FAV131100 FKR131098:FKR131100 FUN131098:FUN131100 GEJ131098:GEJ131100 GOF131098:GOF131100 GYB131098:GYB131100 HHX131098:HHX131100 HRT131098:HRT131100 IBP131098:IBP131100 ILL131098:ILL131100 IVH131098:IVH131100 JFD131098:JFD131100 JOZ131098:JOZ131100 JYV131098:JYV131100 KIR131098:KIR131100 KSN131098:KSN131100 LCJ131098:LCJ131100 LMF131098:LMF131100 LWB131098:LWB131100 MFX131098:MFX131100 MPT131098:MPT131100 MZP131098:MZP131100 NJL131098:NJL131100 NTH131098:NTH131100 ODD131098:ODD131100 OMZ131098:OMZ131100 OWV131098:OWV131100 PGR131098:PGR131100 PQN131098:PQN131100 QAJ131098:QAJ131100 QKF131098:QKF131100 QUB131098:QUB131100 RDX131098:RDX131100 RNT131098:RNT131100 RXP131098:RXP131100 SHL131098:SHL131100 SRH131098:SRH131100 TBD131098:TBD131100 TKZ131098:TKZ131100 TUV131098:TUV131100 UER131098:UER131100 UON131098:UON131100 UYJ131098:UYJ131100 VIF131098:VIF131100 VSB131098:VSB131100 WBX131098:WBX131100 WLT131098:WLT131100 WVP131098:WVP131100 D196634:D196636 JD196634:JD196636 SZ196634:SZ196636 ACV196634:ACV196636 AMR196634:AMR196636 AWN196634:AWN196636 BGJ196634:BGJ196636 BQF196634:BQF196636 CAB196634:CAB196636 CJX196634:CJX196636 CTT196634:CTT196636 DDP196634:DDP196636 DNL196634:DNL196636 DXH196634:DXH196636 EHD196634:EHD196636 EQZ196634:EQZ196636 FAV196634:FAV196636 FKR196634:FKR196636 FUN196634:FUN196636 GEJ196634:GEJ196636 GOF196634:GOF196636 GYB196634:GYB196636 HHX196634:HHX196636 HRT196634:HRT196636 IBP196634:IBP196636 ILL196634:ILL196636 IVH196634:IVH196636 JFD196634:JFD196636 JOZ196634:JOZ196636 JYV196634:JYV196636 KIR196634:KIR196636 KSN196634:KSN196636 LCJ196634:LCJ196636 LMF196634:LMF196636 LWB196634:LWB196636 MFX196634:MFX196636 MPT196634:MPT196636 MZP196634:MZP196636 NJL196634:NJL196636 NTH196634:NTH196636 ODD196634:ODD196636 OMZ196634:OMZ196636 OWV196634:OWV196636 PGR196634:PGR196636 PQN196634:PQN196636 QAJ196634:QAJ196636 QKF196634:QKF196636 QUB196634:QUB196636 RDX196634:RDX196636 RNT196634:RNT196636 RXP196634:RXP196636 SHL196634:SHL196636 SRH196634:SRH196636 TBD196634:TBD196636 TKZ196634:TKZ196636 TUV196634:TUV196636 UER196634:UER196636 UON196634:UON196636 UYJ196634:UYJ196636 VIF196634:VIF196636 VSB196634:VSB196636 WBX196634:WBX196636 WLT196634:WLT196636 WVP196634:WVP196636 D262170:D262172 JD262170:JD262172 SZ262170:SZ262172 ACV262170:ACV262172 AMR262170:AMR262172 AWN262170:AWN262172 BGJ262170:BGJ262172 BQF262170:BQF262172 CAB262170:CAB262172 CJX262170:CJX262172 CTT262170:CTT262172 DDP262170:DDP262172 DNL262170:DNL262172 DXH262170:DXH262172 EHD262170:EHD262172 EQZ262170:EQZ262172 FAV262170:FAV262172 FKR262170:FKR262172 FUN262170:FUN262172 GEJ262170:GEJ262172 GOF262170:GOF262172 GYB262170:GYB262172 HHX262170:HHX262172 HRT262170:HRT262172 IBP262170:IBP262172 ILL262170:ILL262172 IVH262170:IVH262172 JFD262170:JFD262172 JOZ262170:JOZ262172 JYV262170:JYV262172 KIR262170:KIR262172 KSN262170:KSN262172 LCJ262170:LCJ262172 LMF262170:LMF262172 LWB262170:LWB262172 MFX262170:MFX262172 MPT262170:MPT262172 MZP262170:MZP262172 NJL262170:NJL262172 NTH262170:NTH262172 ODD262170:ODD262172 OMZ262170:OMZ262172 OWV262170:OWV262172 PGR262170:PGR262172 PQN262170:PQN262172 QAJ262170:QAJ262172 QKF262170:QKF262172 QUB262170:QUB262172 RDX262170:RDX262172 RNT262170:RNT262172 RXP262170:RXP262172 SHL262170:SHL262172 SRH262170:SRH262172 TBD262170:TBD262172 TKZ262170:TKZ262172 TUV262170:TUV262172 UER262170:UER262172 UON262170:UON262172 UYJ262170:UYJ262172 VIF262170:VIF262172 VSB262170:VSB262172 WBX262170:WBX262172 WLT262170:WLT262172 WVP262170:WVP262172 D327706:D327708 JD327706:JD327708 SZ327706:SZ327708 ACV327706:ACV327708 AMR327706:AMR327708 AWN327706:AWN327708 BGJ327706:BGJ327708 BQF327706:BQF327708 CAB327706:CAB327708 CJX327706:CJX327708 CTT327706:CTT327708 DDP327706:DDP327708 DNL327706:DNL327708 DXH327706:DXH327708 EHD327706:EHD327708 EQZ327706:EQZ327708 FAV327706:FAV327708 FKR327706:FKR327708 FUN327706:FUN327708 GEJ327706:GEJ327708 GOF327706:GOF327708 GYB327706:GYB327708 HHX327706:HHX327708 HRT327706:HRT327708 IBP327706:IBP327708 ILL327706:ILL327708 IVH327706:IVH327708 JFD327706:JFD327708 JOZ327706:JOZ327708 JYV327706:JYV327708 KIR327706:KIR327708 KSN327706:KSN327708 LCJ327706:LCJ327708 LMF327706:LMF327708 LWB327706:LWB327708 MFX327706:MFX327708 MPT327706:MPT327708 MZP327706:MZP327708 NJL327706:NJL327708 NTH327706:NTH327708 ODD327706:ODD327708 OMZ327706:OMZ327708 OWV327706:OWV327708 PGR327706:PGR327708 PQN327706:PQN327708 QAJ327706:QAJ327708 QKF327706:QKF327708 QUB327706:QUB327708 RDX327706:RDX327708 RNT327706:RNT327708 RXP327706:RXP327708 SHL327706:SHL327708 SRH327706:SRH327708 TBD327706:TBD327708 TKZ327706:TKZ327708 TUV327706:TUV327708 UER327706:UER327708 UON327706:UON327708 UYJ327706:UYJ327708 VIF327706:VIF327708 VSB327706:VSB327708 WBX327706:WBX327708 WLT327706:WLT327708 WVP327706:WVP327708 D393242:D393244 JD393242:JD393244 SZ393242:SZ393244 ACV393242:ACV393244 AMR393242:AMR393244 AWN393242:AWN393244 BGJ393242:BGJ393244 BQF393242:BQF393244 CAB393242:CAB393244 CJX393242:CJX393244 CTT393242:CTT393244 DDP393242:DDP393244 DNL393242:DNL393244 DXH393242:DXH393244 EHD393242:EHD393244 EQZ393242:EQZ393244 FAV393242:FAV393244 FKR393242:FKR393244 FUN393242:FUN393244 GEJ393242:GEJ393244 GOF393242:GOF393244 GYB393242:GYB393244 HHX393242:HHX393244 HRT393242:HRT393244 IBP393242:IBP393244 ILL393242:ILL393244 IVH393242:IVH393244 JFD393242:JFD393244 JOZ393242:JOZ393244 JYV393242:JYV393244 KIR393242:KIR393244 KSN393242:KSN393244 LCJ393242:LCJ393244 LMF393242:LMF393244 LWB393242:LWB393244 MFX393242:MFX393244 MPT393242:MPT393244 MZP393242:MZP393244 NJL393242:NJL393244 NTH393242:NTH393244 ODD393242:ODD393244 OMZ393242:OMZ393244 OWV393242:OWV393244 PGR393242:PGR393244 PQN393242:PQN393244 QAJ393242:QAJ393244 QKF393242:QKF393244 QUB393242:QUB393244 RDX393242:RDX393244 RNT393242:RNT393244 RXP393242:RXP393244 SHL393242:SHL393244 SRH393242:SRH393244 TBD393242:TBD393244 TKZ393242:TKZ393244 TUV393242:TUV393244 UER393242:UER393244 UON393242:UON393244 UYJ393242:UYJ393244 VIF393242:VIF393244 VSB393242:VSB393244 WBX393242:WBX393244 WLT393242:WLT393244 WVP393242:WVP393244 D458778:D458780 JD458778:JD458780 SZ458778:SZ458780 ACV458778:ACV458780 AMR458778:AMR458780 AWN458778:AWN458780 BGJ458778:BGJ458780 BQF458778:BQF458780 CAB458778:CAB458780 CJX458778:CJX458780 CTT458778:CTT458780 DDP458778:DDP458780 DNL458778:DNL458780 DXH458778:DXH458780 EHD458778:EHD458780 EQZ458778:EQZ458780 FAV458778:FAV458780 FKR458778:FKR458780 FUN458778:FUN458780 GEJ458778:GEJ458780 GOF458778:GOF458780 GYB458778:GYB458780 HHX458778:HHX458780 HRT458778:HRT458780 IBP458778:IBP458780 ILL458778:ILL458780 IVH458778:IVH458780 JFD458778:JFD458780 JOZ458778:JOZ458780 JYV458778:JYV458780 KIR458778:KIR458780 KSN458778:KSN458780 LCJ458778:LCJ458780 LMF458778:LMF458780 LWB458778:LWB458780 MFX458778:MFX458780 MPT458778:MPT458780 MZP458778:MZP458780 NJL458778:NJL458780 NTH458778:NTH458780 ODD458778:ODD458780 OMZ458778:OMZ458780 OWV458778:OWV458780 PGR458778:PGR458780 PQN458778:PQN458780 QAJ458778:QAJ458780 QKF458778:QKF458780 QUB458778:QUB458780 RDX458778:RDX458780 RNT458778:RNT458780 RXP458778:RXP458780 SHL458778:SHL458780 SRH458778:SRH458780 TBD458778:TBD458780 TKZ458778:TKZ458780 TUV458778:TUV458780 UER458778:UER458780 UON458778:UON458780 UYJ458778:UYJ458780 VIF458778:VIF458780 VSB458778:VSB458780 WBX458778:WBX458780 WLT458778:WLT458780 WVP458778:WVP458780 D524314:D524316 JD524314:JD524316 SZ524314:SZ524316 ACV524314:ACV524316 AMR524314:AMR524316 AWN524314:AWN524316 BGJ524314:BGJ524316 BQF524314:BQF524316 CAB524314:CAB524316 CJX524314:CJX524316 CTT524314:CTT524316 DDP524314:DDP524316 DNL524314:DNL524316 DXH524314:DXH524316 EHD524314:EHD524316 EQZ524314:EQZ524316 FAV524314:FAV524316 FKR524314:FKR524316 FUN524314:FUN524316 GEJ524314:GEJ524316 GOF524314:GOF524316 GYB524314:GYB524316 HHX524314:HHX524316 HRT524314:HRT524316 IBP524314:IBP524316 ILL524314:ILL524316 IVH524314:IVH524316 JFD524314:JFD524316 JOZ524314:JOZ524316 JYV524314:JYV524316 KIR524314:KIR524316 KSN524314:KSN524316 LCJ524314:LCJ524316 LMF524314:LMF524316 LWB524314:LWB524316 MFX524314:MFX524316 MPT524314:MPT524316 MZP524314:MZP524316 NJL524314:NJL524316 NTH524314:NTH524316 ODD524314:ODD524316 OMZ524314:OMZ524316 OWV524314:OWV524316 PGR524314:PGR524316 PQN524314:PQN524316 QAJ524314:QAJ524316 QKF524314:QKF524316 QUB524314:QUB524316 RDX524314:RDX524316 RNT524314:RNT524316 RXP524314:RXP524316 SHL524314:SHL524316 SRH524314:SRH524316 TBD524314:TBD524316 TKZ524314:TKZ524316 TUV524314:TUV524316 UER524314:UER524316 UON524314:UON524316 UYJ524314:UYJ524316 VIF524314:VIF524316 VSB524314:VSB524316 WBX524314:WBX524316 WLT524314:WLT524316 WVP524314:WVP524316 D589850:D589852 JD589850:JD589852 SZ589850:SZ589852 ACV589850:ACV589852 AMR589850:AMR589852 AWN589850:AWN589852 BGJ589850:BGJ589852 BQF589850:BQF589852 CAB589850:CAB589852 CJX589850:CJX589852 CTT589850:CTT589852 DDP589850:DDP589852 DNL589850:DNL589852 DXH589850:DXH589852 EHD589850:EHD589852 EQZ589850:EQZ589852 FAV589850:FAV589852 FKR589850:FKR589852 FUN589850:FUN589852 GEJ589850:GEJ589852 GOF589850:GOF589852 GYB589850:GYB589852 HHX589850:HHX589852 HRT589850:HRT589852 IBP589850:IBP589852 ILL589850:ILL589852 IVH589850:IVH589852 JFD589850:JFD589852 JOZ589850:JOZ589852 JYV589850:JYV589852 KIR589850:KIR589852 KSN589850:KSN589852 LCJ589850:LCJ589852 LMF589850:LMF589852 LWB589850:LWB589852 MFX589850:MFX589852 MPT589850:MPT589852 MZP589850:MZP589852 NJL589850:NJL589852 NTH589850:NTH589852 ODD589850:ODD589852 OMZ589850:OMZ589852 OWV589850:OWV589852 PGR589850:PGR589852 PQN589850:PQN589852 QAJ589850:QAJ589852 QKF589850:QKF589852 QUB589850:QUB589852 RDX589850:RDX589852 RNT589850:RNT589852 RXP589850:RXP589852 SHL589850:SHL589852 SRH589850:SRH589852 TBD589850:TBD589852 TKZ589850:TKZ589852 TUV589850:TUV589852 UER589850:UER589852 UON589850:UON589852 UYJ589850:UYJ589852 VIF589850:VIF589852 VSB589850:VSB589852 WBX589850:WBX589852 WLT589850:WLT589852 WVP589850:WVP589852 D655386:D655388 JD655386:JD655388 SZ655386:SZ655388 ACV655386:ACV655388 AMR655386:AMR655388 AWN655386:AWN655388 BGJ655386:BGJ655388 BQF655386:BQF655388 CAB655386:CAB655388 CJX655386:CJX655388 CTT655386:CTT655388 DDP655386:DDP655388 DNL655386:DNL655388 DXH655386:DXH655388 EHD655386:EHD655388 EQZ655386:EQZ655388 FAV655386:FAV655388 FKR655386:FKR655388 FUN655386:FUN655388 GEJ655386:GEJ655388 GOF655386:GOF655388 GYB655386:GYB655388 HHX655386:HHX655388 HRT655386:HRT655388 IBP655386:IBP655388 ILL655386:ILL655388 IVH655386:IVH655388 JFD655386:JFD655388 JOZ655386:JOZ655388 JYV655386:JYV655388 KIR655386:KIR655388 KSN655386:KSN655388 LCJ655386:LCJ655388 LMF655386:LMF655388 LWB655386:LWB655388 MFX655386:MFX655388 MPT655386:MPT655388 MZP655386:MZP655388 NJL655386:NJL655388 NTH655386:NTH655388 ODD655386:ODD655388 OMZ655386:OMZ655388 OWV655386:OWV655388 PGR655386:PGR655388 PQN655386:PQN655388 QAJ655386:QAJ655388 QKF655386:QKF655388 QUB655386:QUB655388 RDX655386:RDX655388 RNT655386:RNT655388 RXP655386:RXP655388 SHL655386:SHL655388 SRH655386:SRH655388 TBD655386:TBD655388 TKZ655386:TKZ655388 TUV655386:TUV655388 UER655386:UER655388 UON655386:UON655388 UYJ655386:UYJ655388 VIF655386:VIF655388 VSB655386:VSB655388 WBX655386:WBX655388 WLT655386:WLT655388 WVP655386:WVP655388 D720922:D720924 JD720922:JD720924 SZ720922:SZ720924 ACV720922:ACV720924 AMR720922:AMR720924 AWN720922:AWN720924 BGJ720922:BGJ720924 BQF720922:BQF720924 CAB720922:CAB720924 CJX720922:CJX720924 CTT720922:CTT720924 DDP720922:DDP720924 DNL720922:DNL720924 DXH720922:DXH720924 EHD720922:EHD720924 EQZ720922:EQZ720924 FAV720922:FAV720924 FKR720922:FKR720924 FUN720922:FUN720924 GEJ720922:GEJ720924 GOF720922:GOF720924 GYB720922:GYB720924 HHX720922:HHX720924 HRT720922:HRT720924 IBP720922:IBP720924 ILL720922:ILL720924 IVH720922:IVH720924 JFD720922:JFD720924 JOZ720922:JOZ720924 JYV720922:JYV720924 KIR720922:KIR720924 KSN720922:KSN720924 LCJ720922:LCJ720924 LMF720922:LMF720924 LWB720922:LWB720924 MFX720922:MFX720924 MPT720922:MPT720924 MZP720922:MZP720924 NJL720922:NJL720924 NTH720922:NTH720924 ODD720922:ODD720924 OMZ720922:OMZ720924 OWV720922:OWV720924 PGR720922:PGR720924 PQN720922:PQN720924 QAJ720922:QAJ720924 QKF720922:QKF720924 QUB720922:QUB720924 RDX720922:RDX720924 RNT720922:RNT720924 RXP720922:RXP720924 SHL720922:SHL720924 SRH720922:SRH720924 TBD720922:TBD720924 TKZ720922:TKZ720924 TUV720922:TUV720924 UER720922:UER720924 UON720922:UON720924 UYJ720922:UYJ720924 VIF720922:VIF720924 VSB720922:VSB720924 WBX720922:WBX720924 WLT720922:WLT720924 WVP720922:WVP720924 D786458:D786460 JD786458:JD786460 SZ786458:SZ786460 ACV786458:ACV786460 AMR786458:AMR786460 AWN786458:AWN786460 BGJ786458:BGJ786460 BQF786458:BQF786460 CAB786458:CAB786460 CJX786458:CJX786460 CTT786458:CTT786460 DDP786458:DDP786460 DNL786458:DNL786460 DXH786458:DXH786460 EHD786458:EHD786460 EQZ786458:EQZ786460 FAV786458:FAV786460 FKR786458:FKR786460 FUN786458:FUN786460 GEJ786458:GEJ786460 GOF786458:GOF786460 GYB786458:GYB786460 HHX786458:HHX786460 HRT786458:HRT786460 IBP786458:IBP786460 ILL786458:ILL786460 IVH786458:IVH786460 JFD786458:JFD786460 JOZ786458:JOZ786460 JYV786458:JYV786460 KIR786458:KIR786460 KSN786458:KSN786460 LCJ786458:LCJ786460 LMF786458:LMF786460 LWB786458:LWB786460 MFX786458:MFX786460 MPT786458:MPT786460 MZP786458:MZP786460 NJL786458:NJL786460 NTH786458:NTH786460 ODD786458:ODD786460 OMZ786458:OMZ786460 OWV786458:OWV786460 PGR786458:PGR786460 PQN786458:PQN786460 QAJ786458:QAJ786460 QKF786458:QKF786460 QUB786458:QUB786460 RDX786458:RDX786460 RNT786458:RNT786460 RXP786458:RXP786460 SHL786458:SHL786460 SRH786458:SRH786460 TBD786458:TBD786460 TKZ786458:TKZ786460 TUV786458:TUV786460 UER786458:UER786460 UON786458:UON786460 UYJ786458:UYJ786460 VIF786458:VIF786460 VSB786458:VSB786460 WBX786458:WBX786460 WLT786458:WLT786460 WVP786458:WVP786460 D851994:D851996 JD851994:JD851996 SZ851994:SZ851996 ACV851994:ACV851996 AMR851994:AMR851996 AWN851994:AWN851996 BGJ851994:BGJ851996 BQF851994:BQF851996 CAB851994:CAB851996 CJX851994:CJX851996 CTT851994:CTT851996 DDP851994:DDP851996 DNL851994:DNL851996 DXH851994:DXH851996 EHD851994:EHD851996 EQZ851994:EQZ851996 FAV851994:FAV851996 FKR851994:FKR851996 FUN851994:FUN851996 GEJ851994:GEJ851996 GOF851994:GOF851996 GYB851994:GYB851996 HHX851994:HHX851996 HRT851994:HRT851996 IBP851994:IBP851996 ILL851994:ILL851996 IVH851994:IVH851996 JFD851994:JFD851996 JOZ851994:JOZ851996 JYV851994:JYV851996 KIR851994:KIR851996 KSN851994:KSN851996 LCJ851994:LCJ851996 LMF851994:LMF851996 LWB851994:LWB851996 MFX851994:MFX851996 MPT851994:MPT851996 MZP851994:MZP851996 NJL851994:NJL851996 NTH851994:NTH851996 ODD851994:ODD851996 OMZ851994:OMZ851996 OWV851994:OWV851996 PGR851994:PGR851996 PQN851994:PQN851996 QAJ851994:QAJ851996 QKF851994:QKF851996 QUB851994:QUB851996 RDX851994:RDX851996 RNT851994:RNT851996 RXP851994:RXP851996 SHL851994:SHL851996 SRH851994:SRH851996 TBD851994:TBD851996 TKZ851994:TKZ851996 TUV851994:TUV851996 UER851994:UER851996 UON851994:UON851996 UYJ851994:UYJ851996 VIF851994:VIF851996 VSB851994:VSB851996 WBX851994:WBX851996 WLT851994:WLT851996 WVP851994:WVP851996 D917530:D917532 JD917530:JD917532 SZ917530:SZ917532 ACV917530:ACV917532 AMR917530:AMR917532 AWN917530:AWN917532 BGJ917530:BGJ917532 BQF917530:BQF917532 CAB917530:CAB917532 CJX917530:CJX917532 CTT917530:CTT917532 DDP917530:DDP917532 DNL917530:DNL917532 DXH917530:DXH917532 EHD917530:EHD917532 EQZ917530:EQZ917532 FAV917530:FAV917532 FKR917530:FKR917532 FUN917530:FUN917532 GEJ917530:GEJ917532 GOF917530:GOF917532 GYB917530:GYB917532 HHX917530:HHX917532 HRT917530:HRT917532 IBP917530:IBP917532 ILL917530:ILL917532 IVH917530:IVH917532 JFD917530:JFD917532 JOZ917530:JOZ917532 JYV917530:JYV917532 KIR917530:KIR917532 KSN917530:KSN917532 LCJ917530:LCJ917532 LMF917530:LMF917532 LWB917530:LWB917532 MFX917530:MFX917532 MPT917530:MPT917532 MZP917530:MZP917532 NJL917530:NJL917532 NTH917530:NTH917532 ODD917530:ODD917532 OMZ917530:OMZ917532 OWV917530:OWV917532 PGR917530:PGR917532 PQN917530:PQN917532 QAJ917530:QAJ917532 QKF917530:QKF917532 QUB917530:QUB917532 RDX917530:RDX917532 RNT917530:RNT917532 RXP917530:RXP917532 SHL917530:SHL917532 SRH917530:SRH917532 TBD917530:TBD917532 TKZ917530:TKZ917532 TUV917530:TUV917532 UER917530:UER917532 UON917530:UON917532 UYJ917530:UYJ917532 VIF917530:VIF917532 VSB917530:VSB917532 WBX917530:WBX917532 WLT917530:WLT917532 WVP917530:WVP917532 D983066:D983068 JD983066:JD983068 SZ983066:SZ983068 ACV983066:ACV983068 AMR983066:AMR983068 AWN983066:AWN983068 BGJ983066:BGJ983068 BQF983066:BQF983068 CAB983066:CAB983068 CJX983066:CJX983068 CTT983066:CTT983068 DDP983066:DDP983068 DNL983066:DNL983068 DXH983066:DXH983068 EHD983066:EHD983068 EQZ983066:EQZ983068 FAV983066:FAV983068 FKR983066:FKR983068 FUN983066:FUN983068 GEJ983066:GEJ983068 GOF983066:GOF983068 GYB983066:GYB983068 HHX983066:HHX983068 HRT983066:HRT983068 IBP983066:IBP983068 ILL983066:ILL983068 IVH983066:IVH983068 JFD983066:JFD983068 JOZ983066:JOZ983068 JYV983066:JYV983068 KIR983066:KIR983068 KSN983066:KSN983068 LCJ983066:LCJ983068 LMF983066:LMF983068 LWB983066:LWB983068 MFX983066:MFX983068 MPT983066:MPT983068 MZP983066:MZP983068 NJL983066:NJL983068 NTH983066:NTH983068 ODD983066:ODD983068 OMZ983066:OMZ983068 OWV983066:OWV983068 PGR983066:PGR983068 PQN983066:PQN983068 QAJ983066:QAJ983068 QKF983066:QKF983068 QUB983066:QUB983068 RDX983066:RDX983068 RNT983066:RNT983068 RXP983066:RXP983068 SHL983066:SHL983068 SRH983066:SRH983068 TBD983066:TBD983068 TKZ983066:TKZ983068 TUV983066:TUV983068 UER983066:UER983068 UON983066:UON983068 UYJ983066:UYJ983068 VIF983066:VIF983068 VSB983066:VSB983068 WBX983066:WBX983068 WLT983066:WLT983068 G32:G34 JF4:JF34 WVR4:WVR34 WLV4:WLV34 WBZ4:WBZ34 VSD4:VSD34 VIH4:VIH34 UYL4:UYL34 UOP4:UOP34 UET4:UET34 TUX4:TUX34 TLB4:TLB34 TBF4:TBF34 SRJ4:SRJ34 SHN4:SHN34 RXR4:RXR34 RNV4:RNV34 RDZ4:RDZ34 QUD4:QUD34 QKH4:QKH34 QAL4:QAL34 PQP4:PQP34 PGT4:PGT34 OWX4:OWX34 ONB4:ONB34 ODF4:ODF34 NTJ4:NTJ34 NJN4:NJN34 MZR4:MZR34 MPV4:MPV34 MFZ4:MFZ34 LWD4:LWD34 LMH4:LMH34 LCL4:LCL34 KSP4:KSP34 KIT4:KIT34 JYX4:JYX34 JPB4:JPB34 JFF4:JFF34 IVJ4:IVJ34 ILN4:ILN34 IBR4:IBR34 HRV4:HRV34 HHZ4:HHZ34 GYD4:GYD34 GOH4:GOH34 GEL4:GEL34 FUP4:FUP34 FKT4:FKT34 FAX4:FAX34 ERB4:ERB34 EHF4:EHF34 DXJ4:DXJ34 DNN4:DNN34 DDR4:DDR34 CTV4:CTV34 CJZ4:CJZ34 CAD4:CAD34 BQH4:BQH34 BGL4:BGL34 AWP4:AWP34 AMT4:AMT34 ACX4:ACX34 TB4:TB34 G4:G30 G49:H49 D57:D66 G40:G47 WVR40:WVR49 WLV40:WLV49 WBZ40:WBZ49 VSD40:VSD49 VIH40:VIH49 UYL40:UYL49 UOP40:UOP49 UET40:UET49 TUX40:TUX49 TLB40:TLB49 TBF40:TBF49 SRJ40:SRJ49 SHN40:SHN49 RXR40:RXR49 RNV40:RNV49 RDZ40:RDZ49 QUD40:QUD49 QKH40:QKH49 QAL40:QAL49 PQP40:PQP49 PGT40:PGT49 OWX40:OWX49 ONB40:ONB49 ODF40:ODF49 NTJ40:NTJ49 NJN40:NJN49 MZR40:MZR49 MPV40:MPV49 MFZ40:MFZ49 LWD40:LWD49 LMH40:LMH49 LCL40:LCL49 KSP40:KSP49 KIT40:KIT49 JYX40:JYX49 JPB40:JPB49 JFF40:JFF49 IVJ40:IVJ49 ILN40:ILN49 IBR40:IBR49 HRV40:HRV49 HHZ40:HHZ49 GYD40:GYD49 GOH40:GOH49 GEL40:GEL49 FUP40:FUP49 FKT40:FKT49 FAX40:FAX49 ERB40:ERB49 EHF40:EHF49 DXJ40:DXJ49 DNN40:DNN49 DDR40:DDR49 CTV40:CTV49 CJZ40:CJZ49 CAD40:CAD49 BQH40:BQH49 BGL40:BGL49 AWP40:AWP49 AMT40:AMT49 ACX40:ACX49 TB40:TB49 JF40:JF49 D70:D72">
      <formula1>"√"</formula1>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sheetPr codeName="Sheet4"/>
  <dimension ref="A1:S24"/>
  <sheetViews>
    <sheetView workbookViewId="0">
      <pane xSplit="2" topLeftCell="C1" activePane="topRight" state="frozen"/>
      <selection pane="topRight" activeCell="H37" sqref="H37"/>
    </sheetView>
  </sheetViews>
  <sheetFormatPr defaultRowHeight="14.4"/>
  <cols>
    <col min="2" max="2" width="17.44140625" customWidth="1"/>
    <col min="3" max="3" width="21.33203125" customWidth="1"/>
    <col min="4" max="6" width="16.88671875" customWidth="1"/>
    <col min="7" max="7" width="15.33203125" customWidth="1"/>
    <col min="8" max="8" width="15.21875" customWidth="1"/>
  </cols>
  <sheetData>
    <row r="1" spans="1:19" ht="36.75" customHeight="1">
      <c r="B1" s="224" t="s">
        <v>198</v>
      </c>
      <c r="C1" s="224"/>
      <c r="D1" s="224"/>
      <c r="E1" s="224"/>
      <c r="F1" s="224"/>
      <c r="G1" s="224"/>
      <c r="H1" s="224"/>
      <c r="I1" s="104"/>
      <c r="J1" s="104"/>
      <c r="K1" s="104"/>
      <c r="L1" s="104"/>
      <c r="M1" s="104"/>
      <c r="N1" s="104"/>
      <c r="O1" s="104"/>
      <c r="P1" s="104"/>
      <c r="Q1" s="104"/>
      <c r="R1" s="104"/>
      <c r="S1" s="104"/>
    </row>
    <row r="2" spans="1:19" ht="36.75" customHeight="1" thickBot="1">
      <c r="B2" s="225" t="s">
        <v>224</v>
      </c>
      <c r="C2" s="225"/>
      <c r="D2" s="225"/>
      <c r="E2" s="225"/>
      <c r="F2" s="225"/>
      <c r="G2" s="225"/>
      <c r="H2" s="225"/>
      <c r="I2" s="104"/>
      <c r="J2" s="104"/>
      <c r="K2" s="104"/>
      <c r="L2" s="100"/>
      <c r="M2" s="100"/>
      <c r="N2" s="100"/>
      <c r="O2" s="100"/>
      <c r="P2" s="100"/>
      <c r="Q2" s="100"/>
      <c r="R2" s="100"/>
      <c r="S2" s="100"/>
    </row>
    <row r="3" spans="1:19" ht="28.5" customHeight="1">
      <c r="A3" s="227" t="s">
        <v>199</v>
      </c>
      <c r="B3" s="227" t="s">
        <v>200</v>
      </c>
      <c r="C3" s="101" t="s">
        <v>202</v>
      </c>
      <c r="D3" s="227" t="s">
        <v>201</v>
      </c>
      <c r="E3" s="227" t="s">
        <v>204</v>
      </c>
      <c r="F3" s="227" t="s">
        <v>208</v>
      </c>
      <c r="G3" s="227" t="s">
        <v>205</v>
      </c>
      <c r="H3" s="227" t="s">
        <v>209</v>
      </c>
    </row>
    <row r="4" spans="1:19" ht="25.5" customHeight="1">
      <c r="A4" s="228"/>
      <c r="B4" s="228"/>
      <c r="C4" s="102" t="s">
        <v>203</v>
      </c>
      <c r="D4" s="228"/>
      <c r="E4" s="228"/>
      <c r="F4" s="228"/>
      <c r="G4" s="228"/>
      <c r="H4" s="228"/>
    </row>
    <row r="5" spans="1:19" ht="23.25" customHeight="1">
      <c r="A5" s="230" t="s">
        <v>206</v>
      </c>
      <c r="B5" s="108" t="s">
        <v>9</v>
      </c>
      <c r="C5" s="229">
        <v>43800</v>
      </c>
      <c r="D5" s="229">
        <v>3000</v>
      </c>
      <c r="E5" s="237">
        <v>3</v>
      </c>
      <c r="F5" s="235">
        <f>IF(E5&gt;=3,(E5-3)*D5+C5,0)</f>
        <v>43800</v>
      </c>
      <c r="G5" s="235">
        <f>F5*0.1</f>
        <v>4380</v>
      </c>
      <c r="H5" s="235">
        <f>F5+G5</f>
        <v>48180</v>
      </c>
    </row>
    <row r="6" spans="1:19">
      <c r="A6" s="230"/>
      <c r="B6" s="108" t="s">
        <v>45</v>
      </c>
      <c r="C6" s="229"/>
      <c r="D6" s="229"/>
      <c r="E6" s="237"/>
      <c r="F6" s="235"/>
      <c r="G6" s="235"/>
      <c r="H6" s="235"/>
    </row>
    <row r="7" spans="1:19">
      <c r="A7" s="230"/>
      <c r="B7" s="108" t="s">
        <v>83</v>
      </c>
      <c r="C7" s="229"/>
      <c r="D7" s="229"/>
      <c r="E7" s="237"/>
      <c r="F7" s="235"/>
      <c r="G7" s="235"/>
      <c r="H7" s="235"/>
    </row>
    <row r="8" spans="1:19">
      <c r="A8" s="230"/>
      <c r="B8" s="108" t="s">
        <v>87</v>
      </c>
      <c r="C8" s="229"/>
      <c r="D8" s="229"/>
      <c r="E8" s="237"/>
      <c r="F8" s="235"/>
      <c r="G8" s="235"/>
      <c r="H8" s="235"/>
    </row>
    <row r="9" spans="1:19">
      <c r="A9" s="230"/>
      <c r="B9" s="108" t="s">
        <v>17</v>
      </c>
      <c r="C9" s="229"/>
      <c r="D9" s="229"/>
      <c r="E9" s="237"/>
      <c r="F9" s="235"/>
      <c r="G9" s="235"/>
      <c r="H9" s="235"/>
    </row>
    <row r="10" spans="1:19">
      <c r="A10" s="230"/>
      <c r="B10" s="108" t="s">
        <v>15</v>
      </c>
      <c r="C10" s="229"/>
      <c r="D10" s="229"/>
      <c r="E10" s="237"/>
      <c r="F10" s="235"/>
      <c r="G10" s="235"/>
      <c r="H10" s="235"/>
    </row>
    <row r="11" spans="1:19">
      <c r="A11" s="230"/>
      <c r="B11" s="108" t="s">
        <v>16</v>
      </c>
      <c r="C11" s="229"/>
      <c r="D11" s="229"/>
      <c r="E11" s="237"/>
      <c r="F11" s="235"/>
      <c r="G11" s="235"/>
      <c r="H11" s="235"/>
    </row>
    <row r="12" spans="1:19">
      <c r="A12" s="230"/>
      <c r="B12" s="108" t="s">
        <v>14</v>
      </c>
      <c r="C12" s="229"/>
      <c r="D12" s="229"/>
      <c r="E12" s="237"/>
      <c r="F12" s="235"/>
      <c r="G12" s="235"/>
      <c r="H12" s="235"/>
    </row>
    <row r="13" spans="1:19">
      <c r="A13" s="230" t="s">
        <v>207</v>
      </c>
      <c r="B13" s="108" t="s">
        <v>9</v>
      </c>
      <c r="C13" s="232">
        <v>52800</v>
      </c>
      <c r="D13" s="232">
        <v>3000</v>
      </c>
      <c r="E13" s="231">
        <v>3</v>
      </c>
      <c r="F13" s="236">
        <f>IF(E13&gt;=3,(E13-3)*D13+C13,0)</f>
        <v>52800</v>
      </c>
      <c r="G13" s="236">
        <f>F13*0.1</f>
        <v>5280</v>
      </c>
      <c r="H13" s="236">
        <f>F13+G13</f>
        <v>58080</v>
      </c>
    </row>
    <row r="14" spans="1:19">
      <c r="A14" s="230"/>
      <c r="B14" s="108" t="s">
        <v>45</v>
      </c>
      <c r="C14" s="233"/>
      <c r="D14" s="233"/>
      <c r="E14" s="231"/>
      <c r="F14" s="236"/>
      <c r="G14" s="236"/>
      <c r="H14" s="236"/>
    </row>
    <row r="15" spans="1:19">
      <c r="A15" s="230"/>
      <c r="B15" s="108" t="s">
        <v>51</v>
      </c>
      <c r="C15" s="233"/>
      <c r="D15" s="233"/>
      <c r="E15" s="231"/>
      <c r="F15" s="236"/>
      <c r="G15" s="236"/>
      <c r="H15" s="236"/>
    </row>
    <row r="16" spans="1:19">
      <c r="A16" s="230"/>
      <c r="B16" s="108" t="s">
        <v>50</v>
      </c>
      <c r="C16" s="233"/>
      <c r="D16" s="233"/>
      <c r="E16" s="231"/>
      <c r="F16" s="236"/>
      <c r="G16" s="236"/>
      <c r="H16" s="236"/>
    </row>
    <row r="17" spans="1:8">
      <c r="A17" s="230"/>
      <c r="B17" s="108" t="s">
        <v>17</v>
      </c>
      <c r="C17" s="233"/>
      <c r="D17" s="233"/>
      <c r="E17" s="231"/>
      <c r="F17" s="236"/>
      <c r="G17" s="236"/>
      <c r="H17" s="236"/>
    </row>
    <row r="18" spans="1:8">
      <c r="A18" s="230"/>
      <c r="B18" s="108" t="s">
        <v>15</v>
      </c>
      <c r="C18" s="233"/>
      <c r="D18" s="233"/>
      <c r="E18" s="231"/>
      <c r="F18" s="236"/>
      <c r="G18" s="236"/>
      <c r="H18" s="236"/>
    </row>
    <row r="19" spans="1:8">
      <c r="A19" s="230"/>
      <c r="B19" s="108" t="s">
        <v>16</v>
      </c>
      <c r="C19" s="233"/>
      <c r="D19" s="233"/>
      <c r="E19" s="231"/>
      <c r="F19" s="236"/>
      <c r="G19" s="236"/>
      <c r="H19" s="236"/>
    </row>
    <row r="20" spans="1:8">
      <c r="A20" s="230"/>
      <c r="B20" s="108" t="s">
        <v>14</v>
      </c>
      <c r="C20" s="233"/>
      <c r="D20" s="233"/>
      <c r="E20" s="231"/>
      <c r="F20" s="236"/>
      <c r="G20" s="236"/>
      <c r="H20" s="236"/>
    </row>
    <row r="21" spans="1:8">
      <c r="A21" s="230"/>
      <c r="B21" s="108" t="s">
        <v>87</v>
      </c>
      <c r="C21" s="233"/>
      <c r="D21" s="233"/>
      <c r="E21" s="231"/>
      <c r="F21" s="236"/>
      <c r="G21" s="236"/>
      <c r="H21" s="236"/>
    </row>
    <row r="22" spans="1:8">
      <c r="A22" s="230"/>
      <c r="B22" s="108" t="s">
        <v>83</v>
      </c>
      <c r="C22" s="233"/>
      <c r="D22" s="233"/>
      <c r="E22" s="231"/>
      <c r="F22" s="236"/>
      <c r="G22" s="236"/>
      <c r="H22" s="236"/>
    </row>
    <row r="23" spans="1:8">
      <c r="A23" s="230"/>
      <c r="B23" s="108" t="s">
        <v>91</v>
      </c>
      <c r="C23" s="234"/>
      <c r="D23" s="234"/>
      <c r="E23" s="231"/>
      <c r="F23" s="236"/>
      <c r="G23" s="236"/>
      <c r="H23" s="236"/>
    </row>
    <row r="24" spans="1:8" ht="26.25" customHeight="1">
      <c r="B24" s="226" t="s">
        <v>223</v>
      </c>
      <c r="C24" s="226"/>
      <c r="D24" s="226"/>
      <c r="E24" s="226"/>
      <c r="F24" s="226"/>
      <c r="G24" s="226"/>
      <c r="H24" s="226"/>
    </row>
  </sheetData>
  <sheetProtection sheet="1" objects="1" scenarios="1"/>
  <dataConsolidate/>
  <mergeCells count="24">
    <mergeCell ref="E3:E4"/>
    <mergeCell ref="E5:E12"/>
    <mergeCell ref="G13:G23"/>
    <mergeCell ref="G3:G4"/>
    <mergeCell ref="H3:H4"/>
    <mergeCell ref="H5:H12"/>
    <mergeCell ref="H13:H23"/>
    <mergeCell ref="G5:G12"/>
    <mergeCell ref="B1:H1"/>
    <mergeCell ref="B2:H2"/>
    <mergeCell ref="B24:H24"/>
    <mergeCell ref="A3:A4"/>
    <mergeCell ref="B3:B4"/>
    <mergeCell ref="D3:D4"/>
    <mergeCell ref="C5:C12"/>
    <mergeCell ref="D5:D12"/>
    <mergeCell ref="A5:A12"/>
    <mergeCell ref="A13:A23"/>
    <mergeCell ref="E13:E23"/>
    <mergeCell ref="C13:C23"/>
    <mergeCell ref="D13:D23"/>
    <mergeCell ref="F3:F4"/>
    <mergeCell ref="F5:F12"/>
    <mergeCell ref="F13:F23"/>
  </mergeCells>
  <phoneticPr fontId="2" type="noConversion"/>
  <pageMargins left="0.70866141732283472" right="0.70866141732283472" top="0.74803149606299213" bottom="0.74803149606299213" header="0.31496062992125984" footer="0.31496062992125984"/>
  <pageSetup paperSize="9" orientation="portrait" horizontalDpi="1200" verticalDpi="1200" r:id="rId1"/>
  <headerFooter>
    <oddHeader>&amp;L&amp;G&amp;R④内部公开 请勿外传</oddHeader>
    <oddFooter>第 &amp;P 页，共 &amp;N 页</oddFooter>
  </headerFooter>
  <legacyDrawingHF r:id="rId2"/>
  <picture r:id="rId3"/>
</worksheet>
</file>

<file path=xl/worksheets/sheet5.xml><?xml version="1.0" encoding="utf-8"?>
<worksheet xmlns="http://schemas.openxmlformats.org/spreadsheetml/2006/main" xmlns:r="http://schemas.openxmlformats.org/officeDocument/2006/relationships">
  <sheetPr codeName="Sheet5"/>
  <dimension ref="A1:J26"/>
  <sheetViews>
    <sheetView workbookViewId="0">
      <pane xSplit="2" ySplit="3" topLeftCell="C4" activePane="bottomRight" state="frozen"/>
      <selection pane="topRight" activeCell="C1" sqref="C1"/>
      <selection pane="bottomLeft" activeCell="A4" sqref="A4"/>
      <selection pane="bottomRight" activeCell="F15" sqref="F15:F25"/>
    </sheetView>
  </sheetViews>
  <sheetFormatPr defaultColWidth="9" defaultRowHeight="14.4"/>
  <cols>
    <col min="1" max="1" width="11.88671875" style="105" customWidth="1"/>
    <col min="2" max="2" width="22" style="105" customWidth="1"/>
    <col min="3" max="3" width="14" style="105" customWidth="1"/>
    <col min="4" max="5" width="15.21875" style="105" customWidth="1"/>
    <col min="6" max="6" width="16.44140625" style="105" customWidth="1"/>
    <col min="7" max="7" width="11.109375" style="105" customWidth="1"/>
    <col min="8" max="8" width="19.109375" style="105" customWidth="1"/>
    <col min="9" max="9" width="20.21875" style="105" customWidth="1"/>
    <col min="10" max="10" width="20.88671875" style="105" customWidth="1"/>
    <col min="11" max="16384" width="9" style="105"/>
  </cols>
  <sheetData>
    <row r="1" spans="1:10" ht="17.399999999999999">
      <c r="A1" s="246" t="s">
        <v>218</v>
      </c>
      <c r="B1" s="246"/>
      <c r="C1" s="246"/>
      <c r="D1" s="246"/>
      <c r="E1" s="246"/>
      <c r="F1" s="246"/>
      <c r="G1" s="246"/>
      <c r="H1" s="246"/>
      <c r="I1" s="246"/>
      <c r="J1" s="246"/>
    </row>
    <row r="2" spans="1:10" ht="22.5" customHeight="1" thickBot="1">
      <c r="A2" s="247" t="s">
        <v>219</v>
      </c>
      <c r="B2" s="247"/>
      <c r="C2" s="247"/>
      <c r="D2" s="247"/>
      <c r="E2" s="247"/>
      <c r="F2" s="247"/>
      <c r="G2" s="247"/>
      <c r="H2" s="247"/>
      <c r="I2" s="247"/>
      <c r="J2" s="247"/>
    </row>
    <row r="3" spans="1:10" ht="31.5" customHeight="1">
      <c r="A3" s="106" t="s">
        <v>199</v>
      </c>
      <c r="B3" s="107" t="s">
        <v>200</v>
      </c>
      <c r="C3" s="107" t="s">
        <v>210</v>
      </c>
      <c r="D3" s="107" t="s">
        <v>211</v>
      </c>
      <c r="E3" s="107" t="s">
        <v>212</v>
      </c>
      <c r="F3" s="107" t="s">
        <v>213</v>
      </c>
      <c r="G3" s="107" t="s">
        <v>204</v>
      </c>
      <c r="H3" s="107" t="s">
        <v>208</v>
      </c>
      <c r="I3" s="107" t="s">
        <v>205</v>
      </c>
      <c r="J3" s="107" t="s">
        <v>209</v>
      </c>
    </row>
    <row r="4" spans="1:10">
      <c r="A4" s="240" t="s">
        <v>222</v>
      </c>
      <c r="B4" s="103" t="s">
        <v>214</v>
      </c>
      <c r="C4" s="250">
        <v>26000</v>
      </c>
      <c r="D4" s="250">
        <v>30000</v>
      </c>
      <c r="E4" s="250">
        <v>35000</v>
      </c>
      <c r="F4" s="239">
        <v>2200</v>
      </c>
      <c r="G4" s="249">
        <v>1</v>
      </c>
      <c r="H4" s="243">
        <f>IF(G4&lt;=0,0,IF(G4&lt;=3,C4,IF(G4=4,D4,IF(G4=5,E4,IF(G4&gt;5,E4+(G4-5)*F4)))))</f>
        <v>26000</v>
      </c>
      <c r="I4" s="248">
        <f>H4*0.1</f>
        <v>2600</v>
      </c>
      <c r="J4" s="248">
        <f>H4+I4</f>
        <v>28600</v>
      </c>
    </row>
    <row r="5" spans="1:10">
      <c r="A5" s="241"/>
      <c r="B5" s="103" t="s">
        <v>215</v>
      </c>
      <c r="C5" s="250"/>
      <c r="D5" s="250"/>
      <c r="E5" s="250"/>
      <c r="F5" s="239"/>
      <c r="G5" s="249"/>
      <c r="H5" s="244"/>
      <c r="I5" s="248"/>
      <c r="J5" s="248"/>
    </row>
    <row r="6" spans="1:10">
      <c r="A6" s="241"/>
      <c r="B6" s="103" t="s">
        <v>216</v>
      </c>
      <c r="C6" s="250"/>
      <c r="D6" s="250"/>
      <c r="E6" s="250"/>
      <c r="F6" s="239"/>
      <c r="G6" s="249"/>
      <c r="H6" s="244"/>
      <c r="I6" s="248"/>
      <c r="J6" s="248"/>
    </row>
    <row r="7" spans="1:10" ht="15" customHeight="1">
      <c r="A7" s="241"/>
      <c r="B7" s="103" t="s">
        <v>217</v>
      </c>
      <c r="C7" s="250"/>
      <c r="D7" s="250"/>
      <c r="E7" s="250"/>
      <c r="F7" s="239"/>
      <c r="G7" s="249"/>
      <c r="H7" s="244"/>
      <c r="I7" s="248"/>
      <c r="J7" s="248"/>
    </row>
    <row r="8" spans="1:10" ht="16.5" customHeight="1">
      <c r="A8" s="242"/>
      <c r="B8" s="103" t="s">
        <v>67</v>
      </c>
      <c r="C8" s="250"/>
      <c r="D8" s="250"/>
      <c r="E8" s="250"/>
      <c r="F8" s="239"/>
      <c r="G8" s="249"/>
      <c r="H8" s="245"/>
      <c r="I8" s="248"/>
      <c r="J8" s="248"/>
    </row>
    <row r="9" spans="1:10">
      <c r="A9" s="240" t="s">
        <v>221</v>
      </c>
      <c r="B9" s="103" t="s">
        <v>16</v>
      </c>
      <c r="C9" s="239">
        <v>31600</v>
      </c>
      <c r="D9" s="239">
        <v>36600</v>
      </c>
      <c r="E9" s="239">
        <v>42000</v>
      </c>
      <c r="F9" s="239">
        <v>2500</v>
      </c>
      <c r="G9" s="249">
        <v>1</v>
      </c>
      <c r="H9" s="248">
        <f>IF(G9&lt;=0,0,IF(G9&lt;=3,C9,IF(G9=4,D9,IF(G9=5,E9,IF(G9&gt;5,E9+(G9-5)*F9)))))</f>
        <v>31600</v>
      </c>
      <c r="I9" s="248">
        <f>H9*0.1</f>
        <v>3160</v>
      </c>
      <c r="J9" s="248">
        <f>H9+I9</f>
        <v>34760</v>
      </c>
    </row>
    <row r="10" spans="1:10">
      <c r="A10" s="241"/>
      <c r="B10" s="103" t="s">
        <v>17</v>
      </c>
      <c r="C10" s="239"/>
      <c r="D10" s="239"/>
      <c r="E10" s="239"/>
      <c r="F10" s="239"/>
      <c r="G10" s="249"/>
      <c r="H10" s="248"/>
      <c r="I10" s="248"/>
      <c r="J10" s="248"/>
    </row>
    <row r="11" spans="1:10">
      <c r="A11" s="241"/>
      <c r="B11" s="103" t="s">
        <v>15</v>
      </c>
      <c r="C11" s="239"/>
      <c r="D11" s="239"/>
      <c r="E11" s="239"/>
      <c r="F11" s="239"/>
      <c r="G11" s="249"/>
      <c r="H11" s="248"/>
      <c r="I11" s="248"/>
      <c r="J11" s="248"/>
    </row>
    <row r="12" spans="1:10">
      <c r="A12" s="241"/>
      <c r="B12" s="103" t="s">
        <v>14</v>
      </c>
      <c r="C12" s="239"/>
      <c r="D12" s="239"/>
      <c r="E12" s="239"/>
      <c r="F12" s="239"/>
      <c r="G12" s="249"/>
      <c r="H12" s="248"/>
      <c r="I12" s="248"/>
      <c r="J12" s="248"/>
    </row>
    <row r="13" spans="1:10">
      <c r="A13" s="241"/>
      <c r="B13" s="103" t="s">
        <v>51</v>
      </c>
      <c r="C13" s="239"/>
      <c r="D13" s="239"/>
      <c r="E13" s="239"/>
      <c r="F13" s="239"/>
      <c r="G13" s="249"/>
      <c r="H13" s="248"/>
      <c r="I13" s="248"/>
      <c r="J13" s="248"/>
    </row>
    <row r="14" spans="1:10">
      <c r="A14" s="242"/>
      <c r="B14" s="103" t="s">
        <v>50</v>
      </c>
      <c r="C14" s="239"/>
      <c r="D14" s="239"/>
      <c r="E14" s="239"/>
      <c r="F14" s="239"/>
      <c r="G14" s="249"/>
      <c r="H14" s="248"/>
      <c r="I14" s="248"/>
      <c r="J14" s="248"/>
    </row>
    <row r="15" spans="1:10">
      <c r="A15" s="240" t="s">
        <v>220</v>
      </c>
      <c r="B15" s="103" t="s">
        <v>9</v>
      </c>
      <c r="C15" s="239">
        <v>48000</v>
      </c>
      <c r="D15" s="239">
        <v>53000</v>
      </c>
      <c r="E15" s="239">
        <v>58000</v>
      </c>
      <c r="F15" s="239">
        <v>3500</v>
      </c>
      <c r="G15" s="249">
        <v>1</v>
      </c>
      <c r="H15" s="248">
        <f>IF(G15&lt;=0,0,IF(G15&lt;=3,C15,IF(G15=4,D15,IF(G15=5,E15,IF(G15&gt;5,E15+(G15-5)*F15)))))</f>
        <v>48000</v>
      </c>
      <c r="I15" s="248">
        <f>H15*0.1</f>
        <v>4800</v>
      </c>
      <c r="J15" s="248">
        <f>I15+H15</f>
        <v>52800</v>
      </c>
    </row>
    <row r="16" spans="1:10">
      <c r="A16" s="241"/>
      <c r="B16" s="103" t="s">
        <v>45</v>
      </c>
      <c r="C16" s="239"/>
      <c r="D16" s="239"/>
      <c r="E16" s="239"/>
      <c r="F16" s="239"/>
      <c r="G16" s="249"/>
      <c r="H16" s="248"/>
      <c r="I16" s="248"/>
      <c r="J16" s="248"/>
    </row>
    <row r="17" spans="1:10">
      <c r="A17" s="241"/>
      <c r="B17" s="103" t="s">
        <v>47</v>
      </c>
      <c r="C17" s="239"/>
      <c r="D17" s="239"/>
      <c r="E17" s="239"/>
      <c r="F17" s="239"/>
      <c r="G17" s="249"/>
      <c r="H17" s="248"/>
      <c r="I17" s="248"/>
      <c r="J17" s="248"/>
    </row>
    <row r="18" spans="1:10">
      <c r="A18" s="241"/>
      <c r="B18" s="103" t="s">
        <v>49</v>
      </c>
      <c r="C18" s="239"/>
      <c r="D18" s="239"/>
      <c r="E18" s="239"/>
      <c r="F18" s="239"/>
      <c r="G18" s="249"/>
      <c r="H18" s="248"/>
      <c r="I18" s="248"/>
      <c r="J18" s="248"/>
    </row>
    <row r="19" spans="1:10">
      <c r="A19" s="241"/>
      <c r="B19" s="103" t="s">
        <v>67</v>
      </c>
      <c r="C19" s="239"/>
      <c r="D19" s="239"/>
      <c r="E19" s="239"/>
      <c r="F19" s="239"/>
      <c r="G19" s="249"/>
      <c r="H19" s="248"/>
      <c r="I19" s="248"/>
      <c r="J19" s="248"/>
    </row>
    <row r="20" spans="1:10">
      <c r="A20" s="241"/>
      <c r="B20" s="103" t="s">
        <v>16</v>
      </c>
      <c r="C20" s="239"/>
      <c r="D20" s="239"/>
      <c r="E20" s="239"/>
      <c r="F20" s="239"/>
      <c r="G20" s="249"/>
      <c r="H20" s="248"/>
      <c r="I20" s="248"/>
      <c r="J20" s="248"/>
    </row>
    <row r="21" spans="1:10">
      <c r="A21" s="241"/>
      <c r="B21" s="103" t="s">
        <v>17</v>
      </c>
      <c r="C21" s="239"/>
      <c r="D21" s="239"/>
      <c r="E21" s="239"/>
      <c r="F21" s="239"/>
      <c r="G21" s="249"/>
      <c r="H21" s="248"/>
      <c r="I21" s="248"/>
      <c r="J21" s="248"/>
    </row>
    <row r="22" spans="1:10">
      <c r="A22" s="241"/>
      <c r="B22" s="103" t="s">
        <v>15</v>
      </c>
      <c r="C22" s="239"/>
      <c r="D22" s="239"/>
      <c r="E22" s="239"/>
      <c r="F22" s="239"/>
      <c r="G22" s="249"/>
      <c r="H22" s="248"/>
      <c r="I22" s="248"/>
      <c r="J22" s="248"/>
    </row>
    <row r="23" spans="1:10">
      <c r="A23" s="241"/>
      <c r="B23" s="103" t="s">
        <v>14</v>
      </c>
      <c r="C23" s="239"/>
      <c r="D23" s="239"/>
      <c r="E23" s="239"/>
      <c r="F23" s="239"/>
      <c r="G23" s="249"/>
      <c r="H23" s="248"/>
      <c r="I23" s="248"/>
      <c r="J23" s="248"/>
    </row>
    <row r="24" spans="1:10">
      <c r="A24" s="241"/>
      <c r="B24" s="103" t="s">
        <v>51</v>
      </c>
      <c r="C24" s="239"/>
      <c r="D24" s="239"/>
      <c r="E24" s="239"/>
      <c r="F24" s="239"/>
      <c r="G24" s="249"/>
      <c r="H24" s="248"/>
      <c r="I24" s="248"/>
      <c r="J24" s="248"/>
    </row>
    <row r="25" spans="1:10">
      <c r="A25" s="242"/>
      <c r="B25" s="103" t="s">
        <v>50</v>
      </c>
      <c r="C25" s="239"/>
      <c r="D25" s="239"/>
      <c r="E25" s="239"/>
      <c r="F25" s="239"/>
      <c r="G25" s="249"/>
      <c r="H25" s="248"/>
      <c r="I25" s="248"/>
      <c r="J25" s="248"/>
    </row>
    <row r="26" spans="1:10" ht="23.25" customHeight="1">
      <c r="A26" s="238" t="s">
        <v>223</v>
      </c>
      <c r="B26" s="238"/>
      <c r="C26" s="238"/>
      <c r="D26" s="238"/>
      <c r="E26" s="238"/>
      <c r="F26" s="238"/>
      <c r="G26" s="238"/>
      <c r="H26" s="238"/>
      <c r="I26" s="238"/>
      <c r="J26" s="238"/>
    </row>
  </sheetData>
  <sheetProtection sheet="1" objects="1" scenarios="1"/>
  <mergeCells count="30">
    <mergeCell ref="G9:G14"/>
    <mergeCell ref="G15:G25"/>
    <mergeCell ref="H9:H14"/>
    <mergeCell ref="I9:I14"/>
    <mergeCell ref="J9:J14"/>
    <mergeCell ref="H15:H25"/>
    <mergeCell ref="I15:I25"/>
    <mergeCell ref="J15:J25"/>
    <mergeCell ref="C9:C14"/>
    <mergeCell ref="D9:D14"/>
    <mergeCell ref="E9:E14"/>
    <mergeCell ref="F9:F14"/>
    <mergeCell ref="A4:A8"/>
    <mergeCell ref="A9:A14"/>
    <mergeCell ref="D4:D8"/>
    <mergeCell ref="E4:E8"/>
    <mergeCell ref="C4:C8"/>
    <mergeCell ref="H4:H8"/>
    <mergeCell ref="A1:J1"/>
    <mergeCell ref="A2:J2"/>
    <mergeCell ref="F4:F8"/>
    <mergeCell ref="I4:I8"/>
    <mergeCell ref="J4:J8"/>
    <mergeCell ref="G4:G8"/>
    <mergeCell ref="A26:J26"/>
    <mergeCell ref="C15:C25"/>
    <mergeCell ref="D15:D25"/>
    <mergeCell ref="E15:E25"/>
    <mergeCell ref="F15:F25"/>
    <mergeCell ref="A15:A25"/>
  </mergeCells>
  <phoneticPr fontId="2" type="noConversion"/>
  <pageMargins left="0.70866141732283472" right="0.70866141732283472" top="0.74803149606299213" bottom="0.74803149606299213" header="0.31496062992125984" footer="0.31496062992125984"/>
  <pageSetup paperSize="9" orientation="portrait" horizontalDpi="1200" verticalDpi="1200" r:id="rId1"/>
  <headerFooter>
    <oddHeader>&amp;L&amp;G&amp;R④内部公开 请勿外传</oddHeader>
    <oddFooter>第 &amp;P 页，共 &amp;N 页</oddFooter>
  </headerFooter>
  <legacyDrawingHF r:id="rId2"/>
  <picture r:id="rId3"/>
</worksheet>
</file>

<file path=xl/worksheets/sheet6.xml><?xml version="1.0" encoding="utf-8"?>
<worksheet xmlns="http://schemas.openxmlformats.org/spreadsheetml/2006/main" xmlns:r="http://schemas.openxmlformats.org/officeDocument/2006/relationships">
  <sheetPr codeName="Sheet6"/>
  <dimension ref="A2:A40"/>
  <sheetViews>
    <sheetView workbookViewId="0">
      <selection activeCell="D15" sqref="D15:D25"/>
    </sheetView>
  </sheetViews>
  <sheetFormatPr defaultRowHeight="14.4"/>
  <sheetData>
    <row r="2" spans="1:1">
      <c r="A2" s="84"/>
    </row>
    <row r="40" spans="1:1">
      <c r="A40" s="85"/>
    </row>
  </sheetData>
  <phoneticPr fontId="2" type="noConversion"/>
  <pageMargins left="0.70866141732283472" right="0.70866141732283472" top="0.74803149606299213" bottom="0.74803149606299213" header="0.31496062992125984" footer="0.31496062992125984"/>
  <pageSetup paperSize="9" orientation="portrait" horizontalDpi="1200" verticalDpi="1200" r:id="rId1"/>
  <headerFooter>
    <oddHeader>&amp;L&amp;G&amp;R④内部公开 请勿外传</oddHeader>
    <oddFooter>第 &amp;P 页，共 &amp;N 页</oddFooter>
  </headerFooter>
  <drawing r:id="rId2"/>
  <legacyDrawingHF r:id="rId3"/>
  <picture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6</vt:i4>
      </vt:variant>
    </vt:vector>
  </HeadingPairs>
  <TitlesOfParts>
    <vt:vector size="6" baseType="lpstr">
      <vt:lpstr>商贸版三种模式下的计价规则</vt:lpstr>
      <vt:lpstr>专业版三种模式下的计价规则</vt:lpstr>
      <vt:lpstr>旗舰版三种模式下的计价规则</vt:lpstr>
      <vt:lpstr>旗舰版许可模式（电商类）组合应用包计价规则</vt:lpstr>
      <vt:lpstr>旗舰版许可模式（非电商类）组合应用包计价规则</vt:lpstr>
      <vt:lpstr>使用说明</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AutoBVT</cp:lastModifiedBy>
  <dcterms:created xsi:type="dcterms:W3CDTF">2018-12-17T08:53:27Z</dcterms:created>
  <dcterms:modified xsi:type="dcterms:W3CDTF">2019-07-25T08:09:46Z</dcterms:modified>
</cp:coreProperties>
</file>