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0496" windowHeight="7860" tabRatio="782" firstSheet="2" activeTab="2"/>
  </bookViews>
  <sheets>
    <sheet name="金蝶系列产品" sheetId="10" r:id="rId1"/>
    <sheet name="商贸版三种模式下的计价规则" sheetId="5" r:id="rId2"/>
    <sheet name="专业版三种模式下的计价规则" sheetId="3" r:id="rId3"/>
    <sheet name="旗舰版三种模式下的计价规则" sheetId="6" r:id="rId4"/>
    <sheet name="旗舰版许可模式（电商类）组合应用包计价规则" sheetId="8" r:id="rId5"/>
    <sheet name="旗舰版许可模式（非电商类）组合应用包计价规则" sheetId="9" r:id="rId6"/>
    <sheet name="使用说明" sheetId="7" r:id="rId7"/>
  </sheets>
  <calcPr calcId="125725"/>
</workbook>
</file>

<file path=xl/calcChain.xml><?xml version="1.0" encoding="utf-8"?>
<calcChain xmlns="http://schemas.openxmlformats.org/spreadsheetml/2006/main">
  <c r="F4" i="6"/>
  <c r="J15" i="9"/>
  <c r="I15"/>
  <c r="H15"/>
  <c r="J9"/>
  <c r="I9"/>
  <c r="H9"/>
  <c r="J4"/>
  <c r="I4"/>
  <c r="H4"/>
  <c r="H13" i="8"/>
  <c r="G13"/>
  <c r="F13"/>
  <c r="H5"/>
  <c r="G5"/>
  <c r="F5"/>
  <c r="J73" i="6"/>
  <c r="T10" s="1"/>
  <c r="U10" s="1"/>
  <c r="J72"/>
  <c r="J71"/>
  <c r="J70"/>
  <c r="J66"/>
  <c r="J65"/>
  <c r="J64"/>
  <c r="J63"/>
  <c r="J62"/>
  <c r="J61"/>
  <c r="J60"/>
  <c r="J59"/>
  <c r="J58"/>
  <c r="J57"/>
  <c r="T9" s="1"/>
  <c r="U9" s="1"/>
  <c r="V9" s="1"/>
  <c r="N47"/>
  <c r="M47"/>
  <c r="L47"/>
  <c r="M46"/>
  <c r="N46" s="1"/>
  <c r="L46"/>
  <c r="L45"/>
  <c r="M45" s="1"/>
  <c r="N45" s="1"/>
  <c r="F45"/>
  <c r="L44"/>
  <c r="M44" s="1"/>
  <c r="N44" s="1"/>
  <c r="F44"/>
  <c r="L43"/>
  <c r="M43" s="1"/>
  <c r="N43" s="1"/>
  <c r="F43"/>
  <c r="N42"/>
  <c r="F42"/>
  <c r="L41"/>
  <c r="F41"/>
  <c r="L40"/>
  <c r="M40" s="1"/>
  <c r="N40" s="1"/>
  <c r="F40"/>
  <c r="N39"/>
  <c r="F39"/>
  <c r="N38"/>
  <c r="M38"/>
  <c r="L38"/>
  <c r="F38"/>
  <c r="N37"/>
  <c r="M37"/>
  <c r="L37"/>
  <c r="F37"/>
  <c r="N36"/>
  <c r="M36"/>
  <c r="L36"/>
  <c r="F36"/>
  <c r="F48" s="1"/>
  <c r="F49" s="1"/>
  <c r="L30"/>
  <c r="L29"/>
  <c r="L28"/>
  <c r="M27"/>
  <c r="O27" s="1"/>
  <c r="L27"/>
  <c r="N27" s="1"/>
  <c r="F27"/>
  <c r="M26"/>
  <c r="O26" s="1"/>
  <c r="L26"/>
  <c r="N26" s="1"/>
  <c r="M25"/>
  <c r="O25" s="1"/>
  <c r="L25"/>
  <c r="N25" s="1"/>
  <c r="E25"/>
  <c r="F25" s="1"/>
  <c r="M4"/>
  <c r="L4"/>
  <c r="I30" i="3"/>
  <c r="I29"/>
  <c r="I28"/>
  <c r="I27"/>
  <c r="I26"/>
  <c r="T9"/>
  <c r="S9"/>
  <c r="R9"/>
  <c r="M3"/>
  <c r="M20" s="1"/>
  <c r="T7" s="1"/>
  <c r="L3"/>
  <c r="L18" s="1"/>
  <c r="F3"/>
  <c r="E15" s="1"/>
  <c r="I28" i="5"/>
  <c r="I27"/>
  <c r="I26"/>
  <c r="M3"/>
  <c r="M20" s="1"/>
  <c r="T7" s="1"/>
  <c r="L3"/>
  <c r="L18" s="1"/>
  <c r="F3"/>
  <c r="L33" i="6" l="1"/>
  <c r="V10"/>
  <c r="L48"/>
  <c r="M34"/>
  <c r="V7" s="1"/>
  <c r="M16" i="3"/>
  <c r="T6" s="1"/>
  <c r="M19"/>
  <c r="T5" s="1"/>
  <c r="L19"/>
  <c r="S5" s="1"/>
  <c r="S3"/>
  <c r="S10" s="1"/>
  <c r="R3"/>
  <c r="F32" i="6"/>
  <c r="T4" s="1"/>
  <c r="T11" s="1"/>
  <c r="T3"/>
  <c r="N4"/>
  <c r="N33" s="1"/>
  <c r="V5" s="1"/>
  <c r="V3"/>
  <c r="O4"/>
  <c r="O31" s="1"/>
  <c r="M33"/>
  <c r="M19" i="5"/>
  <c r="T5" s="1"/>
  <c r="L19"/>
  <c r="S5" s="1"/>
  <c r="M16"/>
  <c r="T6" s="1"/>
  <c r="E15"/>
  <c r="F18" s="1"/>
  <c r="T3"/>
  <c r="S3"/>
  <c r="R3"/>
  <c r="R4" i="3"/>
  <c r="R10" s="1"/>
  <c r="F19"/>
  <c r="F18"/>
  <c r="T3"/>
  <c r="M41" i="6"/>
  <c r="U3" l="1"/>
  <c r="S8" i="5"/>
  <c r="S16" s="1"/>
  <c r="M18" i="3"/>
  <c r="S8"/>
  <c r="S17" s="1"/>
  <c r="R8"/>
  <c r="R17" s="1"/>
  <c r="M18" i="5"/>
  <c r="F33" i="6"/>
  <c r="T8"/>
  <c r="T18" s="1"/>
  <c r="V12"/>
  <c r="V6"/>
  <c r="V11" s="1"/>
  <c r="O33"/>
  <c r="F19" i="5"/>
  <c r="R4"/>
  <c r="R9" s="1"/>
  <c r="S9"/>
  <c r="T9"/>
  <c r="T10"/>
  <c r="T8"/>
  <c r="T16" s="1"/>
  <c r="T11" i="3"/>
  <c r="T10"/>
  <c r="T8"/>
  <c r="T17" s="1"/>
  <c r="M48" i="6"/>
  <c r="N41"/>
  <c r="R8" i="5" l="1"/>
  <c r="R16" s="1"/>
  <c r="V8" i="6"/>
  <c r="V18" s="1"/>
  <c r="N48"/>
  <c r="N50"/>
  <c r="U5" s="1"/>
  <c r="U11" l="1"/>
  <c r="U8"/>
  <c r="U18" s="1"/>
</calcChain>
</file>

<file path=xl/sharedStrings.xml><?xml version="1.0" encoding="utf-8"?>
<sst xmlns="http://schemas.openxmlformats.org/spreadsheetml/2006/main" count="466" uniqueCount="214">
  <si>
    <t>模块</t>
  </si>
  <si>
    <t>按许可销售</t>
  </si>
  <si>
    <t>选购</t>
  </si>
  <si>
    <t>云模式</t>
  </si>
  <si>
    <t>私有云</t>
  </si>
  <si>
    <t>公有云</t>
  </si>
  <si>
    <t>备注</t>
  </si>
  <si>
    <t>费用项目</t>
  </si>
  <si>
    <t>说明</t>
  </si>
  <si>
    <t>端模块价格</t>
  </si>
  <si>
    <t>端每用户价格</t>
  </si>
  <si>
    <t>站点数</t>
  </si>
  <si>
    <t>模块价格</t>
  </si>
  <si>
    <t>金额</t>
  </si>
  <si>
    <t>租赁模块价格</t>
  </si>
  <si>
    <t>用户数/账套数</t>
  </si>
  <si>
    <t>每用户价格</t>
  </si>
  <si>
    <t>购买年限</t>
  </si>
  <si>
    <t>租赁费用</t>
  </si>
  <si>
    <t>采购管理</t>
  </si>
  <si>
    <t>√</t>
  </si>
  <si>
    <t xml:space="preserve">1、依赖关系：采购管理、销售管理、仓存管理、资金管理为必须购买模块，其他模块依赖于这四个模块。
2、最大用户数不超过100个。
</t>
  </si>
  <si>
    <t>标准项目</t>
  </si>
  <si>
    <t>软件费用</t>
  </si>
  <si>
    <t>销售管理</t>
  </si>
  <si>
    <t>原厂服务费</t>
  </si>
  <si>
    <r>
      <rPr>
        <sz val="10"/>
        <rFont val="宋体"/>
        <charset val="134"/>
      </rPr>
      <t>按软件费用的</t>
    </r>
    <r>
      <rPr>
        <sz val="10"/>
        <rFont val="Arial"/>
        <family val="2"/>
      </rPr>
      <t>10%</t>
    </r>
    <r>
      <rPr>
        <sz val="10"/>
        <rFont val="宋体"/>
        <charset val="134"/>
      </rPr>
      <t>计算</t>
    </r>
  </si>
  <si>
    <t>仓存管理</t>
  </si>
  <si>
    <t>次年租赁服务费</t>
  </si>
  <si>
    <r>
      <rPr>
        <sz val="10"/>
        <rFont val="宋体"/>
        <charset val="134"/>
      </rPr>
      <t>按软件费用的</t>
    </r>
    <r>
      <rPr>
        <sz val="10"/>
        <rFont val="Arial"/>
        <family val="2"/>
      </rPr>
      <t>30%</t>
    </r>
    <r>
      <rPr>
        <sz val="10"/>
        <rFont val="宋体"/>
        <charset val="134"/>
      </rPr>
      <t>计算</t>
    </r>
  </si>
  <si>
    <t>资金管理</t>
  </si>
  <si>
    <t>公有云服务</t>
  </si>
  <si>
    <r>
      <rPr>
        <sz val="10"/>
        <rFont val="宋体"/>
        <charset val="134"/>
      </rPr>
      <t>按软件费用的2</t>
    </r>
    <r>
      <rPr>
        <sz val="10"/>
        <rFont val="Arial"/>
        <family val="2"/>
      </rPr>
      <t>0%</t>
    </r>
    <r>
      <rPr>
        <sz val="10"/>
        <rFont val="宋体"/>
        <charset val="134"/>
      </rPr>
      <t>计算</t>
    </r>
  </si>
  <si>
    <t>价格管理</t>
  </si>
  <si>
    <t>增加账套数量</t>
  </si>
  <si>
    <t>返利管理</t>
  </si>
  <si>
    <t>合计</t>
  </si>
  <si>
    <t>经营分析</t>
  </si>
  <si>
    <t>次年续缴费用</t>
  </si>
  <si>
    <t>次年原厂服务费 或
次年租赁服务费</t>
  </si>
  <si>
    <r>
      <rPr>
        <sz val="10"/>
        <rFont val="宋体"/>
        <charset val="134"/>
      </rPr>
      <t>分别为：软件购买的次年，租赁费用为软件费用的</t>
    </r>
    <r>
      <rPr>
        <sz val="10"/>
        <rFont val="Arial"/>
        <family val="2"/>
      </rPr>
      <t>10%</t>
    </r>
    <r>
      <rPr>
        <sz val="10"/>
        <rFont val="宋体"/>
        <charset val="134"/>
      </rPr>
      <t>、</t>
    </r>
    <r>
      <rPr>
        <sz val="10"/>
        <rFont val="Arial"/>
        <family val="2"/>
      </rPr>
      <t>30%</t>
    </r>
    <r>
      <rPr>
        <sz val="10"/>
        <rFont val="宋体"/>
        <charset val="134"/>
      </rPr>
      <t>、</t>
    </r>
    <r>
      <rPr>
        <sz val="10"/>
        <rFont val="Arial"/>
        <family val="2"/>
      </rPr>
      <t>50%</t>
    </r>
    <r>
      <rPr>
        <sz val="10"/>
        <rFont val="宋体"/>
        <charset val="134"/>
      </rPr>
      <t>。</t>
    </r>
  </si>
  <si>
    <t>财务管理</t>
  </si>
  <si>
    <t>每年支付的账套费用</t>
  </si>
  <si>
    <t>选购项目</t>
  </si>
  <si>
    <t>培训费用</t>
  </si>
  <si>
    <t>实施费</t>
  </si>
  <si>
    <t>现场服务费</t>
  </si>
  <si>
    <t>其他</t>
  </si>
  <si>
    <t>说明：如果需要培训、帮助实施、现场服务及其他服务项目，则费用另行协商计价</t>
  </si>
  <si>
    <t>仅公有云使用才需要购买，购买产品首年默认支持公有云服务，无需购买；次年继续在公有云使用，则须购买。</t>
  </si>
  <si>
    <t>总计</t>
  </si>
  <si>
    <t>增加账套
（只有公有云模式下，超过3个账套才需要按每增加1个账套进行收费）</t>
  </si>
  <si>
    <t>仅公有云使用才需要购买，购买产品首年默认支持3个公有云账套，超过3个则需要购买增加的账套数。</t>
  </si>
  <si>
    <t>金蝶KIS云商贸版其他云产品报价</t>
  </si>
  <si>
    <t>用户数</t>
  </si>
  <si>
    <t>总价</t>
  </si>
  <si>
    <t>KIS商贸版移动应用</t>
  </si>
  <si>
    <t>2800元/年/100用户，购买后，支持微信和云之家上使用移动应用。</t>
  </si>
  <si>
    <t>KIS微客户</t>
  </si>
  <si>
    <t>360元/年/用户</t>
  </si>
  <si>
    <t>KIS微订货</t>
  </si>
  <si>
    <t>2000元/不限用户</t>
  </si>
  <si>
    <t>`</t>
  </si>
  <si>
    <t>总账</t>
  </si>
  <si>
    <t>需要依赖于报表</t>
  </si>
  <si>
    <t>报表与分析</t>
  </si>
  <si>
    <t>需要依赖于总账</t>
  </si>
  <si>
    <t>工资管理</t>
  </si>
  <si>
    <t>出纳管理</t>
  </si>
  <si>
    <t>固定资产</t>
  </si>
  <si>
    <t>存货核算</t>
  </si>
  <si>
    <t>需要依赖于仓存管理</t>
  </si>
  <si>
    <t>小计</t>
  </si>
  <si>
    <t>需要依赖于存货核算</t>
  </si>
  <si>
    <t>其他云产品</t>
  </si>
  <si>
    <t>需要依赖于存货核算、仓存管理</t>
  </si>
  <si>
    <t>应收应付</t>
  </si>
  <si>
    <t>需要依赖于存货核算、仓存管理、采购管理、销售管理。</t>
  </si>
  <si>
    <t>生产管理</t>
  </si>
  <si>
    <t>委外管理</t>
  </si>
  <si>
    <t>金蝶KIS云专业版其他云产品报价</t>
  </si>
  <si>
    <t>KIS云专业版移动应用</t>
  </si>
  <si>
    <t>2800元/年/100用户，购买后，支持微信和云之家上使用移动应用，微信和云之家平台使用请参考其收费规则。</t>
  </si>
  <si>
    <t>KIS云进销存</t>
  </si>
  <si>
    <t>600元/年/用户</t>
  </si>
  <si>
    <t>KIS轻分析</t>
  </si>
  <si>
    <t>800元/年/用户</t>
  </si>
  <si>
    <t>云票通</t>
  </si>
  <si>
    <t>1380元/年/用户</t>
  </si>
  <si>
    <t>领域</t>
  </si>
  <si>
    <t>公有云+私有云通用模块（核心业务组）</t>
  </si>
  <si>
    <t>报表</t>
  </si>
  <si>
    <t>现金管理</t>
  </si>
  <si>
    <t>网上银行</t>
  </si>
  <si>
    <t>固定资产管理</t>
  </si>
  <si>
    <t>应付款管理</t>
  </si>
  <si>
    <t>应收款管理</t>
  </si>
  <si>
    <t>金蝶妙想设备</t>
  </si>
  <si>
    <t>财务分析</t>
  </si>
  <si>
    <t>智能记账</t>
  </si>
  <si>
    <t>模块免费，依赖于总账，公有云模式下暂不支持使用。</t>
  </si>
  <si>
    <t>多账簿报表</t>
  </si>
  <si>
    <t>成本管理</t>
  </si>
  <si>
    <t>实际成本</t>
  </si>
  <si>
    <t>依赖：存货核算、仓存管理</t>
  </si>
  <si>
    <t>供应链管理</t>
  </si>
  <si>
    <t>委外加工</t>
  </si>
  <si>
    <t>客户管理</t>
  </si>
  <si>
    <t>生产制造</t>
  </si>
  <si>
    <t>生产数据管理</t>
  </si>
  <si>
    <t>生产任务管理</t>
  </si>
  <si>
    <t>依赖：生产数据管理、仓存管理</t>
  </si>
  <si>
    <t>物料需求计划</t>
  </si>
  <si>
    <t>生产过程管理</t>
  </si>
  <si>
    <t>HR</t>
  </si>
  <si>
    <t>人事薪资管理</t>
  </si>
  <si>
    <t>考勤管理</t>
  </si>
  <si>
    <r>
      <rPr>
        <sz val="9"/>
        <rFont val="微软雅黑"/>
        <charset val="134"/>
      </rPr>
      <t>依赖：人事薪资管理，</t>
    </r>
    <r>
      <rPr>
        <sz val="9"/>
        <color indexed="10"/>
        <rFont val="微软雅黑"/>
        <charset val="134"/>
      </rPr>
      <t>公有云模式下暂不支持使用。</t>
    </r>
  </si>
  <si>
    <t>自定义报表</t>
  </si>
  <si>
    <r>
      <rPr>
        <sz val="9"/>
        <rFont val="微软雅黑"/>
        <charset val="134"/>
      </rPr>
      <t>依赖：人事薪资管理、考勤管理，</t>
    </r>
    <r>
      <rPr>
        <sz val="9"/>
        <color indexed="10"/>
        <rFont val="微软雅黑"/>
        <charset val="134"/>
      </rPr>
      <t>公有云模式下暂不支持使用，不限用户数</t>
    </r>
  </si>
  <si>
    <t>BOS</t>
  </si>
  <si>
    <t>BOS运行平台</t>
  </si>
  <si>
    <r>
      <rPr>
        <sz val="9"/>
        <rFont val="微软雅黑"/>
        <charset val="134"/>
      </rPr>
      <t>免费</t>
    </r>
    <r>
      <rPr>
        <sz val="9"/>
        <color indexed="10"/>
        <rFont val="微软雅黑"/>
        <charset val="134"/>
      </rPr>
      <t>，不限用户数</t>
    </r>
  </si>
  <si>
    <t>BOS万能报表工具</t>
  </si>
  <si>
    <t>免费</t>
  </si>
  <si>
    <t>BOS集成开发工具</t>
  </si>
  <si>
    <t>以下功能模块仅限私有云使用</t>
  </si>
  <si>
    <t>电子商务</t>
  </si>
  <si>
    <r>
      <rPr>
        <sz val="9"/>
        <rFont val="微软雅黑"/>
        <charset val="134"/>
      </rPr>
      <t>依赖：订单100服务，订单100服务，价格以各商城平台服务市场介绍为准，</t>
    </r>
    <r>
      <rPr>
        <sz val="9"/>
        <color indexed="10"/>
        <rFont val="微软雅黑"/>
        <charset val="134"/>
      </rPr>
      <t>公有云模式下暂不支持使用。</t>
    </r>
  </si>
  <si>
    <t>发票管理</t>
  </si>
  <si>
    <r>
      <rPr>
        <sz val="9"/>
        <rFont val="微软雅黑"/>
        <charset val="134"/>
      </rPr>
      <t>依赖：电子商务或销售管理，以及金蝶票无忧发票管理云服务，</t>
    </r>
    <r>
      <rPr>
        <sz val="9"/>
        <color indexed="10"/>
        <rFont val="微软雅黑"/>
        <charset val="134"/>
      </rPr>
      <t>公有云模式下暂不支持使用。不限用户数</t>
    </r>
  </si>
  <si>
    <t>全网营销</t>
  </si>
  <si>
    <t>促销管理</t>
  </si>
  <si>
    <r>
      <rPr>
        <sz val="9"/>
        <rFont val="微软雅黑"/>
        <charset val="134"/>
      </rPr>
      <t>依赖：电子商务或零售收银或微门店或微商城，</t>
    </r>
    <r>
      <rPr>
        <sz val="9"/>
        <color indexed="10"/>
        <rFont val="微软雅黑"/>
        <charset val="134"/>
      </rPr>
      <t>公有云模式下暂不支持使用。</t>
    </r>
  </si>
  <si>
    <t>会员管理</t>
  </si>
  <si>
    <t>微商城</t>
  </si>
  <si>
    <r>
      <rPr>
        <sz val="9"/>
        <rFont val="微软雅黑"/>
        <charset val="134"/>
      </rPr>
      <t>依赖：KIS云旗舰版V7.0移动应用、销售管理、仓存管理，</t>
    </r>
    <r>
      <rPr>
        <sz val="9"/>
        <color indexed="10"/>
        <rFont val="微软雅黑"/>
        <charset val="134"/>
      </rPr>
      <t>公有云模式下暂不支持使用。不限用户数</t>
    </r>
  </si>
  <si>
    <t>商业零售管理</t>
  </si>
  <si>
    <t>商品管理</t>
  </si>
  <si>
    <r>
      <rPr>
        <sz val="9"/>
        <rFont val="微软雅黑"/>
        <charset val="134"/>
      </rPr>
      <t>依赖：供应链管理的采购管理、销售管理和仓存管理，</t>
    </r>
    <r>
      <rPr>
        <sz val="9"/>
        <color indexed="10"/>
        <rFont val="微软雅黑"/>
        <charset val="134"/>
      </rPr>
      <t>公有云模式下暂不支持使用</t>
    </r>
  </si>
  <si>
    <t>零售报表</t>
  </si>
  <si>
    <t>门店系统</t>
  </si>
  <si>
    <r>
      <rPr>
        <sz val="9"/>
        <rFont val="微软雅黑"/>
        <charset val="134"/>
      </rPr>
      <t>依赖：商品管理及供应链管理的采购管理、销售管理和仓存管理 ，</t>
    </r>
    <r>
      <rPr>
        <sz val="9"/>
        <color indexed="10"/>
        <rFont val="微软雅黑"/>
        <charset val="134"/>
      </rPr>
      <t>公有云模式下暂不支持使用。</t>
    </r>
  </si>
  <si>
    <t>零售收银</t>
  </si>
  <si>
    <r>
      <rPr>
        <sz val="9"/>
        <rFont val="微软雅黑"/>
        <charset val="134"/>
      </rPr>
      <t>依赖：商品管理、门店系统及供应链管理的采购管理、销售管理和仓存管理，</t>
    </r>
    <r>
      <rPr>
        <sz val="9"/>
        <color indexed="10"/>
        <rFont val="微软雅黑"/>
        <charset val="134"/>
      </rPr>
      <t>公有云模式下暂不支持使用。</t>
    </r>
  </si>
  <si>
    <t>KIS移动POS</t>
  </si>
  <si>
    <r>
      <rPr>
        <sz val="9"/>
        <rFont val="微软雅黑"/>
        <charset val="134"/>
      </rPr>
      <t>基于移动POS机的门店应用，按设备收费，不限用户；依赖：商品管理、门店系统及供应链管理的采购管理、销售管理、仓存管理，硬件请联系金蝶妙想购买，</t>
    </r>
    <r>
      <rPr>
        <sz val="9"/>
        <color indexed="10"/>
        <rFont val="微软雅黑"/>
        <charset val="134"/>
      </rPr>
      <t>公有云模式下暂不支持使用。详见KIS云旗舰版V7.0其他云产品报价</t>
    </r>
  </si>
  <si>
    <t>系统工具</t>
  </si>
  <si>
    <t>短信中心</t>
  </si>
  <si>
    <r>
      <rPr>
        <sz val="9"/>
        <rFont val="微软雅黑"/>
        <charset val="134"/>
      </rPr>
      <t>免费，短信充值包需另行购买</t>
    </r>
    <r>
      <rPr>
        <sz val="9"/>
        <color indexed="10"/>
        <rFont val="微软雅黑"/>
        <charset val="134"/>
      </rPr>
      <t>，不限用户数</t>
    </r>
  </si>
  <si>
    <t>历史数据清除工具</t>
  </si>
  <si>
    <t>金蝶KIS云旗舰版其他云产品报价</t>
  </si>
  <si>
    <t>KIS旗舰版移动应用</t>
  </si>
  <si>
    <t>599/设备/年</t>
  </si>
  <si>
    <t>KIS旗舰版微门店</t>
  </si>
  <si>
    <t>KIS旗舰版微CRM</t>
  </si>
  <si>
    <t>KIS旗舰版微采购</t>
  </si>
  <si>
    <t>KIS旗舰版加盟店管理</t>
  </si>
  <si>
    <t>智能记账-100次试用</t>
  </si>
  <si>
    <r>
      <rPr>
        <sz val="10"/>
        <rFont val="微软雅黑"/>
        <charset val="134"/>
      </rPr>
      <t>包含100次试用，</t>
    </r>
    <r>
      <rPr>
        <sz val="10"/>
        <color indexed="10"/>
        <rFont val="微软雅黑"/>
        <charset val="134"/>
      </rPr>
      <t>不限用户数，次数用完需要重新购买</t>
    </r>
  </si>
  <si>
    <t>智能记账-2000次/199元</t>
  </si>
  <si>
    <r>
      <rPr>
        <sz val="10"/>
        <rFont val="微软雅黑"/>
        <charset val="134"/>
      </rPr>
      <t>智能记账不指定固定扫描设备，设备可自行购买扫描仪，公有云模式下暂不支持使用。</t>
    </r>
    <r>
      <rPr>
        <sz val="10"/>
        <color indexed="10"/>
        <rFont val="微软雅黑"/>
        <charset val="134"/>
      </rPr>
      <t>不限用户数，次数用完需要重新购买</t>
    </r>
  </si>
  <si>
    <t>智能记账-10000次/元990元</t>
  </si>
  <si>
    <t>智能记账-100000次/8,000元</t>
  </si>
  <si>
    <t>金蝶妙想移动PDA、POS设备产品报价，需要从妙想购买，独立计价</t>
  </si>
  <si>
    <t>KIS云旗舰版PDA</t>
  </si>
  <si>
    <t>依赖：KIS云旗舰版移动应用、仓存管理</t>
  </si>
  <si>
    <t>移动POS-旺POS:WPOS-3 EH</t>
  </si>
  <si>
    <t>依赖：KIS移动POS</t>
  </si>
  <si>
    <t>移动POS-旺POS:WMI EH</t>
  </si>
  <si>
    <t>KIS云·旗舰（许可模式）V7.0组合包报价规则</t>
  </si>
  <si>
    <t>组合应用包（电商类）模式</t>
  </si>
  <si>
    <t>产品名称</t>
  </si>
  <si>
    <t>包含模块</t>
  </si>
  <si>
    <t>起售价格</t>
  </si>
  <si>
    <t>加站价格</t>
  </si>
  <si>
    <t>标准报价</t>
  </si>
  <si>
    <t>首年服务费</t>
  </si>
  <si>
    <t>（3站点）</t>
  </si>
  <si>
    <t xml:space="preserve">KIS旗舰版
O2O一体包
</t>
  </si>
  <si>
    <t xml:space="preserve">KIS旗舰版
O2O增强包
</t>
  </si>
  <si>
    <t>备注：首年服务费按软件费用的10%计算</t>
  </si>
  <si>
    <t>组合应用包（非电商类）模式</t>
  </si>
  <si>
    <t>3用户价格</t>
  </si>
  <si>
    <t>4用户价格</t>
  </si>
  <si>
    <t>5用户价格</t>
  </si>
  <si>
    <t>5用户以上每增加1用户价格</t>
  </si>
  <si>
    <t>KIS旗舰版
财务方案包</t>
  </si>
  <si>
    <t>KIS旗舰版
供应链
方案包</t>
  </si>
  <si>
    <t>KIS旗舰版
财务供应链
一体方案包</t>
  </si>
  <si>
    <t>一、金蝶KIS迷你版、标准版产品</t>
  </si>
  <si>
    <t>主要功能模块</t>
  </si>
  <si>
    <t xml:space="preserve">    KIS迷你版
（模块不可拆分）</t>
  </si>
  <si>
    <t>总账、报表、出纳管理、往来管理、项目管理、银行对账</t>
  </si>
  <si>
    <t xml:space="preserve">    KIS标准版
（模块不可拆分）</t>
  </si>
  <si>
    <t>总账、报表、出纳管理、往来管理、项目管理、工资管理、固定资产、
财务分析、银行对账</t>
  </si>
  <si>
    <t>说明：迷你版为单机版，单台电脑使用，标准版按用户数分为1,3,5最多10用户,可多台电脑使用,费用均为买断模式.</t>
  </si>
  <si>
    <t>二、金蝶KIS专业版产品</t>
  </si>
  <si>
    <t>KIS专业版</t>
  </si>
  <si>
    <t xml:space="preserve">    财务模块</t>
  </si>
  <si>
    <t>总帐系统、报表与分析、工资管理、固定资产管理、出纳管理</t>
  </si>
  <si>
    <t>说明：此版为联机版，需要安装一台服务器（办公电脑就行），其他电脑通过客户端连接（局域网内）。如果需要合并报表（多账套之间报表合并），可以购买KIS旗舰版，模块功能一样。费用为买断模式。</t>
  </si>
  <si>
    <t>三、金蝶精斗云</t>
  </si>
  <si>
    <t>精斗云</t>
  </si>
  <si>
    <t>说明：此版为联机版，不需要服务器，可以外网使用。费用为按年付费模式，没有合并报表（多账套报表合并）</t>
  </si>
  <si>
    <t>二、金蝶K3产品</t>
  </si>
  <si>
    <t>金蝶K3私有云</t>
  </si>
  <si>
    <t>总帐系统、报表与分析、固定资产管理、出纳管理</t>
  </si>
  <si>
    <t>说明：此版为联机版，一般需要专门服务器，其他电脑通过客户端连接（局域网内）。有合并报表（需单独购买）费用为买断模式。</t>
  </si>
  <si>
    <t>金蝶K3公有云</t>
  </si>
  <si>
    <t>说明：此版为联机版，服务器由金蝶提供（云服务器），用户通过外网就可以使用。有合并报表（需单独购买）费用为续费模式。</t>
  </si>
  <si>
    <t>金蝶KIS系列产品</t>
    <phoneticPr fontId="24" type="noConversion"/>
  </si>
  <si>
    <r>
      <rPr>
        <sz val="10"/>
        <rFont val="宋体"/>
        <charset val="134"/>
      </rPr>
      <t>分别为：软件购买的次年，租赁费用为软件费用的</t>
    </r>
    <r>
      <rPr>
        <sz val="10"/>
        <rFont val="Arial"/>
        <family val="2"/>
      </rPr>
      <t>10%</t>
    </r>
    <r>
      <rPr>
        <sz val="10"/>
        <rFont val="宋体"/>
        <charset val="134"/>
      </rPr>
      <t>、</t>
    </r>
    <r>
      <rPr>
        <sz val="10"/>
        <rFont val="Arial"/>
        <family val="2"/>
      </rPr>
      <t>30%</t>
    </r>
    <r>
      <rPr>
        <sz val="10"/>
        <rFont val="宋体"/>
        <charset val="134"/>
      </rPr>
      <t>、</t>
    </r>
    <r>
      <rPr>
        <sz val="10"/>
        <rFont val="Arial"/>
        <family val="2"/>
      </rPr>
      <t>50%</t>
    </r>
    <r>
      <rPr>
        <sz val="10"/>
        <rFont val="宋体"/>
        <charset val="134"/>
      </rPr>
      <t>。</t>
    </r>
    <phoneticPr fontId="24" type="noConversion"/>
  </si>
  <si>
    <t>租赁模块价格</t>
    <phoneticPr fontId="24" type="noConversion"/>
  </si>
</sst>
</file>

<file path=xl/styles.xml><?xml version="1.0" encoding="utf-8"?>
<styleSheet xmlns="http://schemas.openxmlformats.org/spreadsheetml/2006/main">
  <numFmts count="8">
    <numFmt numFmtId="43" formatCode="_ * #,##0.00_ ;_ * \-#,##0.00_ ;_ * &quot;-&quot;??_ ;_ @_ "/>
    <numFmt numFmtId="176" formatCode="_(* #,##0.00_);_(* \(#,##0.00\);_(* &quot;-&quot;??_);_(@_)"/>
    <numFmt numFmtId="177" formatCode="_(&quot;$&quot;* #,##0_);_(&quot;$&quot;* \(#,##0\);_(&quot;$&quot;* &quot;-&quot;_);_(@_)"/>
    <numFmt numFmtId="178" formatCode="0_);[Red]\(0\)"/>
    <numFmt numFmtId="179" formatCode="#,##0.00_);\(#,##0.00\)"/>
    <numFmt numFmtId="180" formatCode="0_ "/>
    <numFmt numFmtId="181" formatCode="0.00_);\(0.00\)"/>
    <numFmt numFmtId="182" formatCode="0_);\(0\)"/>
  </numFmts>
  <fonts count="26">
    <font>
      <sz val="11"/>
      <color theme="1"/>
      <name val="宋体"/>
      <charset val="134"/>
      <scheme val="minor"/>
    </font>
    <font>
      <sz val="11"/>
      <color theme="1"/>
      <name val="宋体"/>
      <charset val="134"/>
    </font>
    <font>
      <sz val="9"/>
      <color rgb="FF1D1D1D"/>
      <name val="微软雅黑"/>
      <charset val="134"/>
    </font>
    <font>
      <b/>
      <sz val="14"/>
      <color theme="1"/>
      <name val="宋体"/>
      <charset val="134"/>
      <scheme val="minor"/>
    </font>
    <font>
      <sz val="9"/>
      <color theme="1"/>
      <name val="宋体"/>
      <charset val="134"/>
    </font>
    <font>
      <sz val="11"/>
      <name val="宋体"/>
      <charset val="134"/>
    </font>
    <font>
      <sz val="11"/>
      <name val="宋体"/>
      <charset val="134"/>
      <scheme val="minor"/>
    </font>
    <font>
      <sz val="10"/>
      <name val="Arial"/>
      <family val="2"/>
    </font>
    <font>
      <b/>
      <sz val="14"/>
      <name val="微软雅黑"/>
      <charset val="134"/>
    </font>
    <font>
      <sz val="11"/>
      <color theme="0"/>
      <name val="微软雅黑"/>
      <charset val="134"/>
    </font>
    <font>
      <b/>
      <sz val="10"/>
      <name val="微软雅黑"/>
      <charset val="134"/>
    </font>
    <font>
      <sz val="11"/>
      <color theme="1"/>
      <name val="微软雅黑"/>
      <charset val="134"/>
    </font>
    <font>
      <sz val="10"/>
      <name val="微软雅黑"/>
      <charset val="134"/>
    </font>
    <font>
      <sz val="10"/>
      <color indexed="8"/>
      <name val="微软雅黑"/>
      <charset val="134"/>
    </font>
    <font>
      <sz val="12"/>
      <name val="微软雅黑"/>
      <charset val="134"/>
    </font>
    <font>
      <b/>
      <sz val="10"/>
      <name val="宋体"/>
      <charset val="134"/>
    </font>
    <font>
      <sz val="9"/>
      <name val="微软雅黑"/>
      <charset val="134"/>
    </font>
    <font>
      <sz val="14"/>
      <name val="微软雅黑"/>
      <charset val="134"/>
    </font>
    <font>
      <sz val="10"/>
      <name val="宋体"/>
      <charset val="134"/>
    </font>
    <font>
      <sz val="10"/>
      <color theme="1"/>
      <name val="微软雅黑"/>
      <charset val="134"/>
    </font>
    <font>
      <sz val="10"/>
      <color rgb="FF000000"/>
      <name val="微软雅黑"/>
      <charset val="134"/>
    </font>
    <font>
      <sz val="11"/>
      <color theme="1"/>
      <name val="宋体"/>
      <charset val="134"/>
      <scheme val="minor"/>
    </font>
    <font>
      <sz val="9"/>
      <color indexed="10"/>
      <name val="微软雅黑"/>
      <charset val="134"/>
    </font>
    <font>
      <sz val="10"/>
      <color indexed="10"/>
      <name val="微软雅黑"/>
      <charset val="134"/>
    </font>
    <font>
      <sz val="9"/>
      <name val="宋体"/>
      <charset val="134"/>
      <scheme val="minor"/>
    </font>
    <font>
      <b/>
      <sz val="11"/>
      <color theme="1"/>
      <name val="宋体"/>
      <charset val="134"/>
      <scheme val="minor"/>
    </font>
  </fonts>
  <fills count="17">
    <fill>
      <patternFill patternType="none"/>
    </fill>
    <fill>
      <patternFill patternType="gray125"/>
    </fill>
    <fill>
      <patternFill patternType="solid">
        <fgColor rgb="FFC0C0C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00B0F0"/>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5117038483843"/>
        <bgColor indexed="64"/>
      </patternFill>
    </fill>
    <fill>
      <patternFill patternType="solid">
        <fgColor theme="4" tint="0.39994506668294322"/>
        <bgColor indexed="64"/>
      </patternFill>
    </fill>
    <fill>
      <patternFill patternType="solid">
        <fgColor theme="6" tint="0.39994506668294322"/>
        <bgColor indexed="64"/>
      </patternFill>
    </fill>
    <fill>
      <patternFill patternType="solid">
        <fgColor rgb="FF92D050"/>
        <bgColor indexed="64"/>
      </patternFill>
    </fill>
  </fills>
  <borders count="24">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21" fillId="0" borderId="0" applyFont="0" applyFill="0" applyBorder="0" applyAlignment="0" applyProtection="0">
      <alignment vertical="center"/>
    </xf>
    <xf numFmtId="177" fontId="7" fillId="0" borderId="0" applyFont="0" applyFill="0" applyBorder="0" applyAlignment="0" applyProtection="0"/>
    <xf numFmtId="0" fontId="21" fillId="0" borderId="0">
      <alignment vertical="center"/>
    </xf>
    <xf numFmtId="0" fontId="7" fillId="0" borderId="0"/>
    <xf numFmtId="176" fontId="7" fillId="0" borderId="0" applyFont="0" applyFill="0" applyBorder="0" applyAlignment="0" applyProtection="0"/>
  </cellStyleXfs>
  <cellXfs count="257">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Protection="1">
      <alignment vertical="center"/>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5" xfId="0" applyFont="1" applyBorder="1" applyAlignment="1" applyProtection="1">
      <alignment horizontal="center" vertical="center"/>
    </xf>
    <xf numFmtId="0" fontId="3" fillId="0" borderId="0" xfId="0" applyFont="1" applyAlignment="1">
      <alignment vertical="center"/>
    </xf>
    <xf numFmtId="0" fontId="7" fillId="0" borderId="0" xfId="4" applyProtection="1"/>
    <xf numFmtId="0" fontId="7" fillId="0" borderId="0" xfId="4" applyAlignment="1" applyProtection="1">
      <alignment horizontal="center"/>
    </xf>
    <xf numFmtId="0" fontId="7" fillId="0" borderId="0" xfId="4" applyAlignment="1" applyProtection="1">
      <alignment horizontal="left"/>
    </xf>
    <xf numFmtId="0" fontId="7" fillId="0" borderId="0" xfId="4" applyFill="1" applyProtection="1"/>
    <xf numFmtId="0" fontId="8" fillId="0" borderId="5" xfId="4" applyFont="1" applyBorder="1" applyAlignment="1" applyProtection="1">
      <alignment horizontal="center" vertical="center" wrapText="1"/>
    </xf>
    <xf numFmtId="0" fontId="9" fillId="4" borderId="13" xfId="0" applyFont="1" applyFill="1" applyBorder="1" applyAlignment="1" applyProtection="1">
      <alignment vertical="center"/>
    </xf>
    <xf numFmtId="0" fontId="9" fillId="4" borderId="14" xfId="0" applyFont="1" applyFill="1" applyBorder="1" applyAlignment="1" applyProtection="1">
      <alignment vertical="center"/>
    </xf>
    <xf numFmtId="0" fontId="9" fillId="4" borderId="15" xfId="0" applyFont="1" applyFill="1" applyBorder="1" applyAlignment="1" applyProtection="1">
      <alignment vertical="center"/>
    </xf>
    <xf numFmtId="0" fontId="11" fillId="0" borderId="5" xfId="0" applyFont="1" applyBorder="1" applyAlignment="1" applyProtection="1">
      <alignment horizontal="center" vertical="center"/>
    </xf>
    <xf numFmtId="0" fontId="10" fillId="6" borderId="5" xfId="4" applyFont="1" applyFill="1" applyBorder="1" applyAlignment="1" applyProtection="1">
      <alignment horizontal="center" vertical="center" wrapText="1"/>
    </xf>
    <xf numFmtId="0" fontId="10" fillId="7" borderId="5" xfId="4" applyFont="1" applyFill="1" applyBorder="1" applyAlignment="1" applyProtection="1">
      <alignment horizontal="center" vertical="center" wrapText="1"/>
    </xf>
    <xf numFmtId="0" fontId="12" fillId="0" borderId="5" xfId="4" applyFont="1" applyBorder="1" applyAlignment="1" applyProtection="1">
      <alignment horizontal="center" vertical="center" wrapText="1"/>
    </xf>
    <xf numFmtId="180" fontId="12" fillId="0" borderId="5" xfId="2" applyNumberFormat="1" applyFont="1" applyBorder="1" applyAlignment="1" applyProtection="1">
      <alignment horizontal="center" vertical="center" wrapText="1"/>
    </xf>
    <xf numFmtId="0" fontId="12" fillId="0" borderId="5" xfId="4" applyFont="1" applyBorder="1" applyAlignment="1" applyProtection="1">
      <alignment horizontal="center" vertical="center" wrapText="1"/>
      <protection locked="0"/>
    </xf>
    <xf numFmtId="182" fontId="12" fillId="0" borderId="5" xfId="5" applyNumberFormat="1" applyFont="1" applyBorder="1" applyAlignment="1" applyProtection="1">
      <alignment horizontal="center" vertical="center" wrapText="1"/>
    </xf>
    <xf numFmtId="182" fontId="12" fillId="0" borderId="5" xfId="5" applyNumberFormat="1" applyFont="1" applyFill="1" applyBorder="1" applyAlignment="1" applyProtection="1">
      <alignment horizontal="center" vertical="center" wrapText="1"/>
    </xf>
    <xf numFmtId="180" fontId="12" fillId="0" borderId="4" xfId="2" applyNumberFormat="1" applyFont="1" applyBorder="1" applyAlignment="1" applyProtection="1">
      <alignment horizontal="center" vertical="center" wrapText="1"/>
    </xf>
    <xf numFmtId="0" fontId="12" fillId="0" borderId="5" xfId="4" applyFont="1" applyFill="1" applyBorder="1" applyAlignment="1" applyProtection="1">
      <alignment horizontal="center" vertical="center" wrapText="1"/>
    </xf>
    <xf numFmtId="180" fontId="13" fillId="0" borderId="4" xfId="2" applyNumberFormat="1" applyFont="1" applyFill="1" applyBorder="1" applyAlignment="1" applyProtection="1">
      <alignment horizontal="center" vertical="center" wrapText="1"/>
    </xf>
    <xf numFmtId="0" fontId="12" fillId="0" borderId="5" xfId="4" applyFont="1" applyFill="1" applyBorder="1" applyAlignment="1" applyProtection="1">
      <alignment horizontal="center" vertical="center" wrapText="1"/>
      <protection locked="0"/>
    </xf>
    <xf numFmtId="180" fontId="13" fillId="0" borderId="5" xfId="2" applyNumberFormat="1" applyFont="1" applyFill="1" applyBorder="1" applyAlignment="1" applyProtection="1">
      <alignment horizontal="center" vertical="center" wrapText="1"/>
    </xf>
    <xf numFmtId="182" fontId="12" fillId="8" borderId="5" xfId="5" applyNumberFormat="1" applyFont="1" applyFill="1" applyBorder="1" applyAlignment="1" applyProtection="1">
      <alignment horizontal="center" vertical="center" wrapText="1"/>
    </xf>
    <xf numFmtId="176" fontId="12" fillId="0" borderId="5" xfId="5" applyFont="1" applyFill="1" applyBorder="1" applyAlignment="1" applyProtection="1">
      <alignment horizontal="center" vertical="center" wrapText="1"/>
    </xf>
    <xf numFmtId="182" fontId="12" fillId="0" borderId="14" xfId="5" applyNumberFormat="1" applyFont="1" applyFill="1" applyBorder="1" applyAlignment="1" applyProtection="1">
      <alignment horizontal="center" vertical="center" wrapText="1"/>
    </xf>
    <xf numFmtId="0" fontId="12" fillId="0" borderId="14" xfId="4" applyFont="1" applyFill="1" applyBorder="1" applyAlignment="1" applyProtection="1">
      <alignment horizontal="center" vertical="center" wrapText="1"/>
    </xf>
    <xf numFmtId="0" fontId="12" fillId="9" borderId="5" xfId="4" applyFont="1" applyFill="1" applyBorder="1" applyAlignment="1" applyProtection="1">
      <alignment horizontal="center" vertical="center" wrapText="1"/>
    </xf>
    <xf numFmtId="0" fontId="12" fillId="3" borderId="5" xfId="4" applyFont="1" applyFill="1" applyBorder="1" applyAlignment="1" applyProtection="1">
      <alignment horizontal="center" vertical="center" wrapText="1"/>
    </xf>
    <xf numFmtId="178" fontId="12" fillId="0" borderId="5" xfId="2" applyNumberFormat="1" applyFont="1" applyFill="1" applyBorder="1" applyAlignment="1" applyProtection="1">
      <alignment horizontal="center" vertical="center" wrapText="1"/>
    </xf>
    <xf numFmtId="182" fontId="12" fillId="0" borderId="5" xfId="5" applyNumberFormat="1" applyFont="1" applyFill="1" applyBorder="1" applyAlignment="1" applyProtection="1">
      <alignment horizontal="center" vertical="center" wrapText="1"/>
      <protection locked="0"/>
    </xf>
    <xf numFmtId="178" fontId="12" fillId="0" borderId="5" xfId="4" applyNumberFormat="1" applyFont="1" applyFill="1" applyBorder="1" applyAlignment="1" applyProtection="1">
      <alignment horizontal="center" vertical="center" wrapText="1"/>
    </xf>
    <xf numFmtId="176" fontId="12" fillId="8" borderId="5" xfId="5" applyFont="1" applyFill="1" applyBorder="1" applyAlignment="1" applyProtection="1">
      <alignment horizontal="center" vertical="center" wrapText="1"/>
    </xf>
    <xf numFmtId="178" fontId="12" fillId="0" borderId="5" xfId="5" applyNumberFormat="1" applyFont="1" applyFill="1" applyBorder="1" applyAlignment="1" applyProtection="1">
      <alignment horizontal="center" vertical="center" wrapText="1"/>
    </xf>
    <xf numFmtId="0" fontId="12" fillId="8" borderId="5" xfId="4" applyFont="1" applyFill="1" applyBorder="1" applyAlignment="1" applyProtection="1">
      <alignment horizontal="center" vertical="center" wrapText="1"/>
    </xf>
    <xf numFmtId="0" fontId="14" fillId="8" borderId="5" xfId="4" applyFont="1" applyFill="1" applyBorder="1" applyAlignment="1" applyProtection="1">
      <alignment horizontal="center" vertical="center" wrapText="1"/>
    </xf>
    <xf numFmtId="0" fontId="7" fillId="0" borderId="5" xfId="4" applyBorder="1" applyProtection="1"/>
    <xf numFmtId="0" fontId="7" fillId="0" borderId="5" xfId="4" applyBorder="1" applyAlignment="1" applyProtection="1">
      <alignment horizontal="center"/>
      <protection locked="0"/>
    </xf>
    <xf numFmtId="0" fontId="7" fillId="0" borderId="5" xfId="4" applyBorder="1" applyAlignment="1" applyProtection="1">
      <alignment horizontal="center"/>
    </xf>
    <xf numFmtId="0" fontId="15" fillId="11" borderId="5" xfId="0" applyFont="1" applyFill="1" applyBorder="1" applyAlignment="1" applyProtection="1">
      <alignment horizontal="center" vertical="center" wrapText="1"/>
    </xf>
    <xf numFmtId="0" fontId="12" fillId="0" borderId="5" xfId="0" applyFont="1" applyBorder="1" applyAlignment="1" applyProtection="1">
      <alignment vertical="center" wrapText="1"/>
    </xf>
    <xf numFmtId="0" fontId="12" fillId="0" borderId="5" xfId="0" applyFont="1" applyFill="1" applyBorder="1" applyAlignment="1" applyProtection="1">
      <alignment vertical="center" wrapText="1"/>
      <protection locked="0"/>
    </xf>
    <xf numFmtId="0" fontId="12" fillId="8" borderId="5" xfId="0" applyFont="1" applyFill="1" applyBorder="1" applyAlignment="1" applyProtection="1">
      <alignment horizontal="center" vertical="center" wrapText="1"/>
    </xf>
    <xf numFmtId="176" fontId="12" fillId="0" borderId="5" xfId="5" applyFont="1" applyFill="1" applyBorder="1" applyAlignment="1" applyProtection="1">
      <alignment vertical="center" wrapText="1"/>
    </xf>
    <xf numFmtId="0" fontId="12" fillId="3" borderId="5"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0" fillId="6" borderId="7" xfId="4" applyFont="1" applyFill="1" applyBorder="1" applyAlignment="1" applyProtection="1">
      <alignment horizontal="center" vertical="center" wrapText="1"/>
    </xf>
    <xf numFmtId="0" fontId="12" fillId="3" borderId="5" xfId="4" applyFont="1" applyFill="1" applyBorder="1" applyAlignment="1" applyProtection="1">
      <alignment horizontal="center" vertical="center" wrapText="1"/>
      <protection locked="0"/>
    </xf>
    <xf numFmtId="181" fontId="12" fillId="0" borderId="5" xfId="5" applyNumberFormat="1" applyFont="1" applyBorder="1" applyAlignment="1" applyProtection="1">
      <alignment horizontal="center" vertical="center" wrapText="1"/>
    </xf>
    <xf numFmtId="0" fontId="16" fillId="0" borderId="5" xfId="4" applyFont="1" applyBorder="1" applyAlignment="1" applyProtection="1">
      <alignment horizontal="left" vertical="center" wrapText="1"/>
    </xf>
    <xf numFmtId="181" fontId="12" fillId="0" borderId="6" xfId="5" applyNumberFormat="1" applyFont="1" applyBorder="1" applyAlignment="1" applyProtection="1">
      <alignment horizontal="center" vertical="center" wrapText="1"/>
    </xf>
    <xf numFmtId="181" fontId="12" fillId="0" borderId="4" xfId="5" applyNumberFormat="1" applyFont="1" applyFill="1" applyBorder="1" applyAlignment="1" applyProtection="1">
      <alignment horizontal="right" vertical="center" wrapText="1"/>
    </xf>
    <xf numFmtId="0" fontId="16" fillId="0" borderId="5" xfId="4" applyFont="1" applyFill="1" applyBorder="1" applyAlignment="1" applyProtection="1">
      <alignment horizontal="left" vertical="center" wrapText="1"/>
    </xf>
    <xf numFmtId="181" fontId="12" fillId="0" borderId="5" xfId="5" applyNumberFormat="1" applyFont="1" applyFill="1" applyBorder="1" applyAlignment="1" applyProtection="1">
      <alignment horizontal="right" vertical="center" wrapText="1"/>
    </xf>
    <xf numFmtId="181" fontId="12" fillId="0" borderId="5" xfId="5" applyNumberFormat="1" applyFont="1" applyFill="1" applyBorder="1" applyAlignment="1" applyProtection="1">
      <alignment horizontal="center" vertical="center" wrapText="1"/>
    </xf>
    <xf numFmtId="181" fontId="12" fillId="0" borderId="14" xfId="5" applyNumberFormat="1" applyFont="1" applyFill="1" applyBorder="1" applyAlignment="1" applyProtection="1">
      <alignment horizontal="center" vertical="center" wrapText="1"/>
    </xf>
    <xf numFmtId="0" fontId="16" fillId="0" borderId="15" xfId="4" applyFont="1" applyFill="1" applyBorder="1" applyAlignment="1" applyProtection="1">
      <alignment horizontal="left" vertical="center" wrapText="1"/>
    </xf>
    <xf numFmtId="181" fontId="12" fillId="8" borderId="5" xfId="5" applyNumberFormat="1" applyFont="1" applyFill="1" applyBorder="1" applyAlignment="1" applyProtection="1">
      <alignment horizontal="center" vertical="center" wrapText="1"/>
    </xf>
    <xf numFmtId="176" fontId="0" fillId="0" borderId="5" xfId="5" applyFont="1" applyBorder="1" applyAlignment="1" applyProtection="1">
      <alignment horizontal="right"/>
    </xf>
    <xf numFmtId="0" fontId="7" fillId="0" borderId="5" xfId="4" applyBorder="1" applyAlignment="1" applyProtection="1">
      <alignment horizontal="left"/>
    </xf>
    <xf numFmtId="181" fontId="7" fillId="0" borderId="0" xfId="4" applyNumberFormat="1" applyProtection="1"/>
    <xf numFmtId="0" fontId="8" fillId="0" borderId="0" xfId="4" applyFont="1" applyFill="1" applyBorder="1" applyAlignment="1" applyProtection="1">
      <alignment horizontal="center" vertical="center" wrapText="1"/>
    </xf>
    <xf numFmtId="0" fontId="10" fillId="0" borderId="0" xfId="4" applyFont="1" applyFill="1" applyBorder="1" applyAlignment="1" applyProtection="1">
      <alignment horizontal="center" vertical="center" wrapText="1"/>
    </xf>
    <xf numFmtId="0" fontId="12" fillId="0" borderId="0" xfId="4" applyFont="1" applyFill="1" applyBorder="1" applyAlignment="1" applyProtection="1">
      <alignment horizontal="center" vertical="center" wrapText="1"/>
    </xf>
    <xf numFmtId="43" fontId="7" fillId="0" borderId="5" xfId="1" applyFont="1" applyBorder="1" applyAlignment="1" applyProtection="1">
      <alignment horizontal="right"/>
    </xf>
    <xf numFmtId="0" fontId="16" fillId="0" borderId="0" xfId="4" applyFont="1" applyFill="1" applyBorder="1" applyAlignment="1" applyProtection="1">
      <alignment horizontal="center" vertical="center" wrapText="1"/>
    </xf>
    <xf numFmtId="0" fontId="16" fillId="0" borderId="5" xfId="4" applyFont="1" applyFill="1" applyBorder="1" applyAlignment="1" applyProtection="1">
      <alignment horizontal="center" vertical="center" wrapText="1"/>
    </xf>
    <xf numFmtId="43" fontId="7" fillId="9" borderId="5" xfId="1" applyFont="1" applyFill="1" applyBorder="1" applyAlignment="1" applyProtection="1">
      <alignment horizontal="right"/>
    </xf>
    <xf numFmtId="0" fontId="16" fillId="5" borderId="5" xfId="4" applyFont="1" applyFill="1" applyBorder="1" applyAlignment="1" applyProtection="1">
      <alignment horizontal="center" vertical="center" wrapText="1"/>
    </xf>
    <xf numFmtId="43" fontId="7" fillId="5" borderId="5" xfId="1" applyFont="1" applyFill="1" applyBorder="1" applyAlignment="1" applyProtection="1">
      <alignment horizontal="right"/>
    </xf>
    <xf numFmtId="0" fontId="7" fillId="0" borderId="5" xfId="4" applyBorder="1" applyAlignment="1" applyProtection="1">
      <alignment wrapText="1"/>
    </xf>
    <xf numFmtId="0" fontId="11" fillId="0" borderId="5" xfId="0" applyFont="1" applyBorder="1" applyProtection="1">
      <alignment vertical="center"/>
    </xf>
    <xf numFmtId="0" fontId="7" fillId="0" borderId="5" xfId="4" applyBorder="1" applyProtection="1">
      <protection locked="0"/>
    </xf>
    <xf numFmtId="0" fontId="16" fillId="15" borderId="13" xfId="4" applyFont="1" applyFill="1" applyBorder="1" applyAlignment="1" applyProtection="1">
      <alignment horizontal="center" vertical="center" wrapText="1"/>
    </xf>
    <xf numFmtId="0" fontId="16" fillId="15" borderId="15" xfId="4" applyFont="1" applyFill="1" applyBorder="1" applyAlignment="1" applyProtection="1">
      <alignment horizontal="center" vertical="center" wrapText="1"/>
    </xf>
    <xf numFmtId="43" fontId="7" fillId="15" borderId="5" xfId="4" applyNumberFormat="1" applyFill="1" applyBorder="1" applyProtection="1"/>
    <xf numFmtId="43" fontId="16" fillId="0" borderId="0" xfId="4" applyNumberFormat="1" applyFont="1" applyFill="1" applyBorder="1" applyAlignment="1" applyProtection="1">
      <alignment horizontal="center" vertical="center" wrapText="1"/>
    </xf>
    <xf numFmtId="0" fontId="7" fillId="0" borderId="0" xfId="4" applyFill="1" applyBorder="1" applyProtection="1"/>
    <xf numFmtId="0" fontId="12" fillId="0" borderId="5" xfId="0" applyFont="1" applyFill="1" applyBorder="1" applyAlignment="1" applyProtection="1">
      <alignment vertical="center" wrapText="1"/>
    </xf>
    <xf numFmtId="0" fontId="12" fillId="0" borderId="5" xfId="0" applyFont="1" applyBorder="1" applyAlignment="1" applyProtection="1">
      <alignment horizontal="center" vertical="center" wrapText="1"/>
    </xf>
    <xf numFmtId="176" fontId="7" fillId="0" borderId="5" xfId="4" applyNumberFormat="1" applyBorder="1" applyProtection="1"/>
    <xf numFmtId="0" fontId="11" fillId="0" borderId="0" xfId="0" applyFont="1" applyProtection="1">
      <alignment vertical="center"/>
    </xf>
    <xf numFmtId="0" fontId="10" fillId="6" borderId="5" xfId="0" applyFont="1" applyFill="1" applyBorder="1" applyAlignment="1" applyProtection="1">
      <alignment horizontal="center" vertical="center" wrapText="1"/>
    </xf>
    <xf numFmtId="0" fontId="12" fillId="0" borderId="5" xfId="0" applyFont="1" applyBorder="1" applyAlignment="1" applyProtection="1">
      <alignment horizontal="center" vertical="center" wrapText="1"/>
      <protection locked="0"/>
    </xf>
    <xf numFmtId="0" fontId="12" fillId="0" borderId="5" xfId="4" applyFont="1" applyBorder="1" applyAlignment="1" applyProtection="1">
      <alignment vertical="center" wrapText="1"/>
    </xf>
    <xf numFmtId="0" fontId="11" fillId="6" borderId="5" xfId="0" applyFont="1" applyFill="1" applyBorder="1" applyProtection="1">
      <alignment vertical="center"/>
    </xf>
    <xf numFmtId="0" fontId="10" fillId="11" borderId="5" xfId="0" applyFont="1" applyFill="1" applyBorder="1" applyAlignment="1" applyProtection="1">
      <alignment horizontal="center" vertical="center" wrapText="1"/>
    </xf>
    <xf numFmtId="182" fontId="12" fillId="8" borderId="5" xfId="5" applyNumberFormat="1" applyFont="1" applyFill="1" applyBorder="1" applyAlignment="1" applyProtection="1">
      <alignment horizontal="right" vertical="center" wrapText="1"/>
    </xf>
    <xf numFmtId="176" fontId="12" fillId="0" borderId="5" xfId="5" applyFont="1" applyBorder="1" applyAlignment="1" applyProtection="1">
      <alignment horizontal="center" vertical="center" wrapText="1"/>
    </xf>
    <xf numFmtId="182" fontId="12" fillId="0" borderId="5" xfId="5" applyNumberFormat="1" applyFont="1" applyFill="1" applyBorder="1" applyAlignment="1" applyProtection="1">
      <alignment horizontal="right" vertical="center" wrapText="1"/>
    </xf>
    <xf numFmtId="0" fontId="19" fillId="0" borderId="5" xfId="0" applyFont="1" applyBorder="1" applyAlignment="1" applyProtection="1">
      <alignment horizontal="right" vertical="center"/>
    </xf>
    <xf numFmtId="0" fontId="19" fillId="0" borderId="5" xfId="0" applyFont="1" applyBorder="1" applyProtection="1">
      <alignment vertical="center"/>
    </xf>
    <xf numFmtId="0" fontId="11" fillId="0" borderId="0" xfId="0" applyFont="1" applyBorder="1" applyProtection="1">
      <alignment vertical="center"/>
    </xf>
    <xf numFmtId="0" fontId="16" fillId="0" borderId="5" xfId="0" applyFont="1" applyBorder="1" applyAlignment="1" applyProtection="1">
      <alignment horizontal="left" vertical="center" wrapText="1"/>
    </xf>
    <xf numFmtId="0" fontId="16" fillId="0" borderId="0" xfId="0" applyFont="1" applyBorder="1" applyAlignment="1" applyProtection="1">
      <alignment horizontal="center" vertical="center" wrapText="1"/>
    </xf>
    <xf numFmtId="179" fontId="12" fillId="0" borderId="5" xfId="5" applyNumberFormat="1" applyFont="1" applyBorder="1" applyAlignment="1" applyProtection="1">
      <alignment horizontal="center" vertical="center" wrapText="1"/>
    </xf>
    <xf numFmtId="43" fontId="7" fillId="0" borderId="5" xfId="1" applyFont="1" applyBorder="1" applyAlignment="1" applyProtection="1">
      <alignment horizontal="right"/>
      <protection locked="0"/>
    </xf>
    <xf numFmtId="0" fontId="12" fillId="16" borderId="5" xfId="4" applyFont="1" applyFill="1" applyBorder="1" applyAlignment="1" applyProtection="1">
      <alignment horizontal="center" vertical="center" wrapText="1"/>
      <protection locked="0"/>
    </xf>
    <xf numFmtId="0" fontId="20" fillId="12" borderId="5" xfId="3" applyFont="1" applyFill="1" applyBorder="1" applyAlignment="1" applyProtection="1">
      <alignment horizontal="center" vertical="top" wrapText="1"/>
    </xf>
    <xf numFmtId="0" fontId="11" fillId="0" borderId="5" xfId="0" applyFont="1" applyBorder="1" applyAlignment="1" applyProtection="1">
      <alignment horizontal="left" vertical="center"/>
    </xf>
    <xf numFmtId="0" fontId="0" fillId="0" borderId="5" xfId="0" applyBorder="1">
      <alignment vertical="center"/>
    </xf>
    <xf numFmtId="0" fontId="12" fillId="5" borderId="5" xfId="4"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2" fillId="0" borderId="5" xfId="4"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lignment vertical="center"/>
    </xf>
    <xf numFmtId="0" fontId="0" fillId="0" borderId="0" xfId="0">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5" borderId="5"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5" xfId="0" applyNumberForma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25" fillId="0" borderId="0" xfId="0" applyFont="1" applyAlignment="1">
      <alignment horizontal="center" vertical="center"/>
    </xf>
    <xf numFmtId="0" fontId="12" fillId="0" borderId="1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9" fillId="4" borderId="5" xfId="0"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12" fillId="10" borderId="13" xfId="4" applyFont="1" applyFill="1" applyBorder="1" applyAlignment="1" applyProtection="1">
      <alignment horizontal="center" vertical="center" wrapText="1"/>
    </xf>
    <xf numFmtId="0" fontId="12" fillId="10" borderId="14" xfId="4" applyFont="1" applyFill="1" applyBorder="1" applyAlignment="1" applyProtection="1">
      <alignment horizontal="center" vertical="center" wrapText="1"/>
    </xf>
    <xf numFmtId="0" fontId="12" fillId="10" borderId="15" xfId="4" applyFont="1" applyFill="1" applyBorder="1" applyAlignment="1" applyProtection="1">
      <alignment horizontal="center" vertical="center" wrapText="1"/>
    </xf>
    <xf numFmtId="0" fontId="16" fillId="0" borderId="5" xfId="4" applyFont="1" applyFill="1" applyBorder="1" applyAlignment="1" applyProtection="1">
      <alignment horizontal="left" vertical="center" wrapText="1"/>
    </xf>
    <xf numFmtId="0" fontId="12" fillId="9" borderId="13" xfId="4" applyFont="1" applyFill="1" applyBorder="1" applyAlignment="1" applyProtection="1">
      <alignment horizontal="center" vertical="center" wrapText="1"/>
    </xf>
    <xf numFmtId="0" fontId="12" fillId="9" borderId="14" xfId="4" applyFont="1" applyFill="1" applyBorder="1" applyAlignment="1" applyProtection="1">
      <alignment horizontal="center" vertical="center" wrapText="1"/>
    </xf>
    <xf numFmtId="0" fontId="12" fillId="9" borderId="15" xfId="4" applyFont="1" applyFill="1" applyBorder="1" applyAlignment="1" applyProtection="1">
      <alignment horizontal="center" vertical="center" wrapText="1"/>
    </xf>
    <xf numFmtId="0" fontId="16" fillId="15" borderId="5" xfId="4" applyFont="1" applyFill="1" applyBorder="1" applyAlignment="1" applyProtection="1">
      <alignment horizontal="center" vertical="center" wrapText="1"/>
    </xf>
    <xf numFmtId="0" fontId="10" fillId="6" borderId="5" xfId="4" applyFont="1" applyFill="1" applyBorder="1" applyAlignment="1" applyProtection="1">
      <alignment horizontal="center" vertical="center" wrapText="1"/>
    </xf>
    <xf numFmtId="0" fontId="12" fillId="3" borderId="5" xfId="4" applyFont="1" applyFill="1" applyBorder="1" applyAlignment="1" applyProtection="1">
      <alignment horizontal="center" vertical="center" wrapText="1"/>
      <protection locked="0"/>
    </xf>
    <xf numFmtId="0" fontId="10" fillId="5" borderId="5" xfId="4" applyFont="1" applyFill="1" applyBorder="1" applyAlignment="1" applyProtection="1">
      <alignment horizontal="center" vertical="center" wrapText="1"/>
    </xf>
    <xf numFmtId="0" fontId="12" fillId="0" borderId="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6" fillId="14" borderId="5" xfId="4" applyFont="1" applyFill="1" applyBorder="1" applyAlignment="1" applyProtection="1">
      <alignment horizontal="center" vertical="center" wrapText="1"/>
    </xf>
    <xf numFmtId="0" fontId="12" fillId="6" borderId="5" xfId="4" applyFont="1" applyFill="1" applyBorder="1" applyAlignment="1" applyProtection="1">
      <alignment horizontal="center" vertical="center" wrapText="1"/>
    </xf>
    <xf numFmtId="0" fontId="12" fillId="9" borderId="5" xfId="4" applyFont="1" applyFill="1" applyBorder="1" applyAlignment="1" applyProtection="1">
      <alignment horizontal="center" vertical="center" wrapText="1"/>
    </xf>
    <xf numFmtId="0" fontId="11" fillId="10" borderId="5" xfId="0" applyFont="1" applyFill="1" applyBorder="1" applyAlignment="1" applyProtection="1">
      <alignment horizontal="center" vertical="center" wrapText="1"/>
    </xf>
    <xf numFmtId="0" fontId="11" fillId="10" borderId="5" xfId="0" applyFont="1" applyFill="1" applyBorder="1" applyAlignment="1" applyProtection="1">
      <alignment horizontal="center" vertical="center"/>
    </xf>
    <xf numFmtId="0" fontId="8" fillId="11" borderId="5" xfId="0" applyFont="1" applyFill="1" applyBorder="1" applyAlignment="1" applyProtection="1">
      <alignment horizontal="center" vertical="center" wrapText="1"/>
    </xf>
    <xf numFmtId="0" fontId="10" fillId="12" borderId="5" xfId="4" applyFont="1" applyFill="1" applyBorder="1" applyAlignment="1" applyProtection="1">
      <alignment horizontal="center" vertical="center" wrapText="1"/>
    </xf>
    <xf numFmtId="0" fontId="17" fillId="0" borderId="5" xfId="4"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2" fillId="0" borderId="5" xfId="0" applyFont="1" applyBorder="1" applyAlignment="1" applyProtection="1">
      <alignment horizontal="left" vertical="center" wrapText="1"/>
    </xf>
    <xf numFmtId="0" fontId="12" fillId="0" borderId="4" xfId="4" applyFont="1" applyFill="1" applyBorder="1" applyAlignment="1" applyProtection="1">
      <alignment horizontal="center" vertical="center" wrapText="1"/>
    </xf>
    <xf numFmtId="0" fontId="12" fillId="0" borderId="6"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13" borderId="5" xfId="4" applyFont="1" applyFill="1" applyBorder="1" applyAlignment="1" applyProtection="1">
      <alignment horizontal="center" vertical="center" wrapText="1"/>
    </xf>
    <xf numFmtId="0" fontId="12" fillId="0" borderId="13" xfId="4" applyFont="1" applyFill="1" applyBorder="1" applyAlignment="1" applyProtection="1">
      <alignment horizontal="center" vertical="center" wrapText="1"/>
    </xf>
    <xf numFmtId="0" fontId="12" fillId="0" borderId="15" xfId="4" applyFont="1" applyFill="1" applyBorder="1" applyAlignment="1" applyProtection="1">
      <alignment horizontal="center" vertical="center" wrapText="1"/>
    </xf>
    <xf numFmtId="0" fontId="16" fillId="0" borderId="13" xfId="4" applyFont="1" applyFill="1" applyBorder="1" applyAlignment="1" applyProtection="1">
      <alignment horizontal="left" vertical="center" wrapText="1"/>
    </xf>
    <xf numFmtId="0" fontId="16" fillId="0" borderId="14" xfId="4" applyFont="1" applyFill="1" applyBorder="1" applyAlignment="1" applyProtection="1">
      <alignment horizontal="left" vertical="center" wrapText="1"/>
    </xf>
    <xf numFmtId="0" fontId="16" fillId="0" borderId="15" xfId="4" applyFont="1" applyFill="1" applyBorder="1" applyAlignment="1" applyProtection="1">
      <alignment horizontal="left" vertical="center" wrapText="1"/>
    </xf>
    <xf numFmtId="0" fontId="16" fillId="14" borderId="4" xfId="4" applyFont="1" applyFill="1" applyBorder="1" applyAlignment="1" applyProtection="1">
      <alignment horizontal="center" vertical="center" wrapText="1"/>
    </xf>
    <xf numFmtId="0" fontId="16" fillId="14" borderId="6" xfId="4" applyFont="1" applyFill="1" applyBorder="1" applyAlignment="1" applyProtection="1">
      <alignment horizontal="center" vertical="center" wrapText="1"/>
    </xf>
    <xf numFmtId="0" fontId="16" fillId="14" borderId="7" xfId="4"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3" borderId="4" xfId="4" applyFont="1" applyFill="1" applyBorder="1" applyAlignment="1" applyProtection="1">
      <alignment horizontal="center" vertical="center" wrapText="1"/>
    </xf>
    <xf numFmtId="0" fontId="12" fillId="3" borderId="6" xfId="4" applyFont="1" applyFill="1" applyBorder="1" applyAlignment="1" applyProtection="1">
      <alignment horizontal="center" vertical="center" wrapText="1"/>
    </xf>
    <xf numFmtId="0" fontId="12" fillId="3" borderId="7" xfId="4" applyFont="1" applyFill="1" applyBorder="1" applyAlignment="1" applyProtection="1">
      <alignment horizontal="center" vertical="center" wrapText="1"/>
    </xf>
    <xf numFmtId="0" fontId="10" fillId="11" borderId="5" xfId="0" applyFont="1" applyFill="1" applyBorder="1" applyAlignment="1" applyProtection="1">
      <alignment horizontal="center" vertical="center" wrapText="1"/>
    </xf>
    <xf numFmtId="0" fontId="12" fillId="0" borderId="13" xfId="0" applyFont="1" applyBorder="1" applyAlignment="1" applyProtection="1">
      <alignment horizontal="left" vertical="center" wrapText="1"/>
    </xf>
    <xf numFmtId="0" fontId="12" fillId="0" borderId="14"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5" xfId="4" applyFont="1" applyFill="1" applyBorder="1" applyAlignment="1" applyProtection="1">
      <alignment horizontal="center" vertical="center" wrapText="1"/>
    </xf>
    <xf numFmtId="178" fontId="12" fillId="0" borderId="4" xfId="4" applyNumberFormat="1" applyFont="1" applyFill="1" applyBorder="1" applyAlignment="1" applyProtection="1">
      <alignment horizontal="center" vertical="center" wrapText="1"/>
    </xf>
    <xf numFmtId="178" fontId="12" fillId="0" borderId="7" xfId="4" applyNumberFormat="1" applyFont="1" applyFill="1" applyBorder="1" applyAlignment="1" applyProtection="1">
      <alignment horizontal="center" vertical="center" wrapText="1"/>
    </xf>
    <xf numFmtId="181" fontId="12" fillId="0" borderId="4" xfId="5" applyNumberFormat="1" applyFont="1" applyFill="1" applyBorder="1" applyAlignment="1" applyProtection="1">
      <alignment horizontal="center" vertical="center" wrapText="1"/>
    </xf>
    <xf numFmtId="181" fontId="12" fillId="0" borderId="7" xfId="5" applyNumberFormat="1" applyFont="1" applyFill="1" applyBorder="1" applyAlignment="1" applyProtection="1">
      <alignment horizontal="center" vertical="center" wrapText="1"/>
    </xf>
    <xf numFmtId="182" fontId="12" fillId="0" borderId="5" xfId="5" applyNumberFormat="1" applyFont="1" applyFill="1" applyBorder="1" applyAlignment="1" applyProtection="1">
      <alignment horizontal="center" vertical="center" wrapText="1"/>
    </xf>
    <xf numFmtId="182" fontId="12" fillId="0" borderId="4" xfId="5" applyNumberFormat="1" applyFont="1" applyFill="1" applyBorder="1" applyAlignment="1" applyProtection="1">
      <alignment horizontal="center" vertical="center" wrapText="1"/>
      <protection locked="0"/>
    </xf>
    <xf numFmtId="182" fontId="12" fillId="0" borderId="7" xfId="5" applyNumberFormat="1" applyFont="1" applyFill="1" applyBorder="1" applyAlignment="1" applyProtection="1">
      <alignment horizontal="center" vertical="center" wrapText="1"/>
      <protection locked="0"/>
    </xf>
    <xf numFmtId="0" fontId="15" fillId="11"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8" fillId="0" borderId="5" xfId="4" applyFont="1" applyBorder="1" applyAlignment="1" applyProtection="1">
      <alignment horizontal="center"/>
    </xf>
    <xf numFmtId="0" fontId="7" fillId="0" borderId="5" xfId="4" applyBorder="1" applyAlignment="1" applyProtection="1">
      <alignment horizontal="center"/>
    </xf>
    <xf numFmtId="0" fontId="7" fillId="0" borderId="13" xfId="4" applyBorder="1" applyAlignment="1" applyProtection="1">
      <alignment horizontal="center"/>
    </xf>
    <xf numFmtId="0" fontId="7" fillId="0" borderId="15" xfId="4" applyBorder="1" applyAlignment="1" applyProtection="1">
      <alignment horizontal="center"/>
    </xf>
    <xf numFmtId="0" fontId="12" fillId="0" borderId="4" xfId="4" applyFont="1" applyBorder="1" applyAlignment="1" applyProtection="1">
      <alignment horizontal="center" vertical="center" wrapText="1"/>
    </xf>
    <xf numFmtId="0" fontId="12" fillId="0" borderId="6" xfId="4" applyFont="1" applyBorder="1" applyAlignment="1" applyProtection="1">
      <alignment horizontal="center" vertical="center" wrapText="1"/>
    </xf>
    <xf numFmtId="0" fontId="12" fillId="0" borderId="7" xfId="4" applyFont="1" applyBorder="1" applyAlignment="1" applyProtection="1">
      <alignment horizontal="center" vertical="center" wrapText="1"/>
    </xf>
    <xf numFmtId="182" fontId="12" fillId="0" borderId="4" xfId="5" applyNumberFormat="1" applyFont="1" applyBorder="1" applyAlignment="1" applyProtection="1">
      <alignment horizontal="center" vertical="center" wrapText="1"/>
    </xf>
    <xf numFmtId="182" fontId="12" fillId="0" borderId="6" xfId="5" applyNumberFormat="1" applyFont="1" applyBorder="1" applyAlignment="1" applyProtection="1">
      <alignment horizontal="center" vertical="center" wrapText="1"/>
    </xf>
    <xf numFmtId="182" fontId="12" fillId="0" borderId="7" xfId="5" applyNumberFormat="1" applyFont="1" applyBorder="1" applyAlignment="1" applyProtection="1">
      <alignment horizontal="center" vertical="center" wrapText="1"/>
    </xf>
    <xf numFmtId="0" fontId="10" fillId="7" borderId="13" xfId="4" applyFont="1" applyFill="1" applyBorder="1" applyAlignment="1" applyProtection="1">
      <alignment horizontal="center" vertical="center" wrapText="1"/>
    </xf>
    <xf numFmtId="0" fontId="10" fillId="7" borderId="14" xfId="4" applyFont="1" applyFill="1" applyBorder="1" applyAlignment="1" applyProtection="1">
      <alignment horizontal="center" vertical="center" wrapText="1"/>
    </xf>
    <xf numFmtId="0" fontId="10" fillId="7" borderId="15" xfId="4" applyFont="1" applyFill="1" applyBorder="1" applyAlignment="1" applyProtection="1">
      <alignment horizontal="center" vertical="center" wrapText="1"/>
    </xf>
    <xf numFmtId="0" fontId="12" fillId="13" borderId="4" xfId="4" applyFont="1" applyFill="1" applyBorder="1" applyAlignment="1" applyProtection="1">
      <alignment horizontal="center" vertical="center" wrapText="1"/>
    </xf>
    <xf numFmtId="0" fontId="12" fillId="13" borderId="7" xfId="4" applyFont="1" applyFill="1" applyBorder="1" applyAlignment="1" applyProtection="1">
      <alignment horizontal="center" vertical="center" wrapText="1"/>
    </xf>
    <xf numFmtId="182" fontId="12" fillId="0" borderId="4" xfId="5" applyNumberFormat="1" applyFont="1" applyFill="1" applyBorder="1" applyAlignment="1" applyProtection="1">
      <alignment horizontal="center" vertical="center" wrapText="1"/>
    </xf>
    <xf numFmtId="182" fontId="12" fillId="0" borderId="7" xfId="5" applyNumberFormat="1" applyFont="1" applyFill="1" applyBorder="1" applyAlignment="1" applyProtection="1">
      <alignment horizontal="center" vertical="center" wrapText="1"/>
    </xf>
    <xf numFmtId="181" fontId="12" fillId="0" borderId="4" xfId="5" applyNumberFormat="1" applyFont="1" applyBorder="1" applyAlignment="1" applyProtection="1">
      <alignment horizontal="center" vertical="center" wrapText="1"/>
    </xf>
    <xf numFmtId="181" fontId="12" fillId="0" borderId="6" xfId="5" applyNumberFormat="1" applyFont="1" applyBorder="1" applyAlignment="1" applyProtection="1">
      <alignment horizontal="center" vertical="center" wrapText="1"/>
    </xf>
    <xf numFmtId="181" fontId="12" fillId="0" borderId="7" xfId="5" applyNumberFormat="1" applyFont="1" applyBorder="1" applyAlignment="1" applyProtection="1">
      <alignment horizontal="center" vertical="center" wrapText="1"/>
    </xf>
    <xf numFmtId="182" fontId="12" fillId="0" borderId="6" xfId="5" applyNumberFormat="1" applyFont="1" applyFill="1" applyBorder="1" applyAlignment="1" applyProtection="1">
      <alignment horizontal="center" vertical="center" wrapText="1"/>
    </xf>
    <xf numFmtId="181" fontId="12" fillId="0" borderId="5" xfId="5" applyNumberFormat="1" applyFont="1" applyBorder="1" applyAlignment="1" applyProtection="1">
      <alignment horizontal="center" vertical="center" wrapText="1"/>
    </xf>
    <xf numFmtId="0" fontId="12" fillId="0" borderId="4" xfId="4" applyFont="1" applyFill="1" applyBorder="1" applyAlignment="1" applyProtection="1">
      <alignment horizontal="center" vertical="center" wrapText="1"/>
      <protection locked="0"/>
    </xf>
    <xf numFmtId="0" fontId="12" fillId="0" borderId="7" xfId="4" applyFont="1" applyFill="1" applyBorder="1" applyAlignment="1" applyProtection="1">
      <alignment horizontal="center" vertical="center" wrapText="1"/>
      <protection locked="0"/>
    </xf>
    <xf numFmtId="0" fontId="12" fillId="3" borderId="4" xfId="4" applyFont="1" applyFill="1" applyBorder="1" applyAlignment="1" applyProtection="1">
      <alignment horizontal="center" vertical="center" wrapText="1"/>
      <protection locked="0"/>
    </xf>
    <xf numFmtId="0" fontId="12" fillId="3" borderId="6" xfId="4" applyFont="1" applyFill="1" applyBorder="1" applyAlignment="1" applyProtection="1">
      <alignment horizontal="center" vertical="center" wrapText="1"/>
      <protection locked="0"/>
    </xf>
    <xf numFmtId="0" fontId="12" fillId="3" borderId="7" xfId="4" applyFont="1" applyFill="1" applyBorder="1" applyAlignment="1" applyProtection="1">
      <alignment horizontal="center" vertical="center" wrapText="1"/>
      <protection locked="0"/>
    </xf>
    <xf numFmtId="0" fontId="12" fillId="0" borderId="5" xfId="4" applyFont="1" applyBorder="1" applyAlignment="1" applyProtection="1">
      <alignment horizontal="center" vertical="center" wrapText="1"/>
    </xf>
    <xf numFmtId="0" fontId="10" fillId="6" borderId="4" xfId="4" applyFont="1" applyFill="1" applyBorder="1" applyAlignment="1" applyProtection="1">
      <alignment horizontal="center" vertical="center" wrapText="1"/>
    </xf>
    <xf numFmtId="0" fontId="10" fillId="6" borderId="7" xfId="4" applyFont="1" applyFill="1" applyBorder="1" applyAlignment="1" applyProtection="1">
      <alignment horizontal="center" vertical="center" wrapText="1"/>
    </xf>
    <xf numFmtId="182" fontId="12" fillId="8" borderId="4" xfId="5" applyNumberFormat="1" applyFont="1" applyFill="1" applyBorder="1" applyAlignment="1" applyProtection="1">
      <alignment horizontal="center" vertical="center" wrapText="1"/>
    </xf>
    <xf numFmtId="182" fontId="12" fillId="8" borderId="7" xfId="5" applyNumberFormat="1"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12" borderId="13" xfId="4" applyFont="1" applyFill="1" applyBorder="1" applyAlignment="1" applyProtection="1">
      <alignment horizontal="center" vertical="center" wrapText="1"/>
    </xf>
    <xf numFmtId="0" fontId="12" fillId="12" borderId="15" xfId="4" applyFont="1" applyFill="1" applyBorder="1" applyAlignment="1" applyProtection="1">
      <alignment horizontal="center" vertical="center" wrapText="1"/>
    </xf>
    <xf numFmtId="0" fontId="16" fillId="0" borderId="13" xfId="4" applyFont="1" applyFill="1" applyBorder="1" applyAlignment="1" applyProtection="1">
      <alignment horizontal="center" vertical="center" wrapText="1"/>
    </xf>
    <xf numFmtId="0" fontId="16" fillId="0" borderId="14" xfId="4" applyFont="1" applyFill="1" applyBorder="1" applyAlignment="1" applyProtection="1">
      <alignment horizontal="center" vertical="center" wrapText="1"/>
    </xf>
    <xf numFmtId="0" fontId="16" fillId="0" borderId="15" xfId="4" applyFont="1" applyFill="1" applyBorder="1" applyAlignment="1" applyProtection="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0" fillId="0" borderId="5" xfId="0" applyBorder="1" applyAlignment="1">
      <alignment horizontal="left"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5" xfId="0" applyFont="1" applyBorder="1" applyAlignment="1" applyProtection="1">
      <alignment horizontal="center" vertical="center" wrapText="1"/>
    </xf>
    <xf numFmtId="3" fontId="1" fillId="0" borderId="5" xfId="0" applyNumberFormat="1" applyFont="1" applyBorder="1" applyAlignment="1" applyProtection="1">
      <alignment horizontal="center" vertical="center"/>
    </xf>
    <xf numFmtId="3" fontId="1" fillId="0" borderId="4" xfId="0" applyNumberFormat="1" applyFont="1" applyBorder="1" applyAlignment="1" applyProtection="1">
      <alignment horizontal="center" vertical="center"/>
    </xf>
    <xf numFmtId="3" fontId="1" fillId="0" borderId="6" xfId="0" applyNumberFormat="1" applyFont="1" applyBorder="1" applyAlignment="1" applyProtection="1">
      <alignment horizontal="center" vertical="center"/>
    </xf>
    <xf numFmtId="3" fontId="1" fillId="0" borderId="7" xfId="0" applyNumberFormat="1" applyFont="1" applyBorder="1" applyAlignment="1" applyProtection="1">
      <alignment horizontal="center" vertical="center"/>
    </xf>
    <xf numFmtId="3" fontId="5" fillId="3" borderId="5" xfId="0" applyNumberFormat="1" applyFont="1" applyFill="1" applyBorder="1" applyAlignment="1" applyProtection="1">
      <alignment horizontal="center" vertical="center" wrapText="1"/>
      <protection locked="0"/>
    </xf>
    <xf numFmtId="3" fontId="5" fillId="3" borderId="5" xfId="0" applyNumberFormat="1" applyFont="1" applyFill="1" applyBorder="1" applyAlignment="1" applyProtection="1">
      <alignment horizontal="center" vertical="center"/>
      <protection locked="0"/>
    </xf>
    <xf numFmtId="43" fontId="1" fillId="0" borderId="5" xfId="1" applyFont="1" applyBorder="1" applyAlignment="1" applyProtection="1">
      <alignment horizontal="right" vertical="center" wrapText="1"/>
    </xf>
    <xf numFmtId="43" fontId="0" fillId="0" borderId="5" xfId="1" applyFont="1" applyBorder="1" applyAlignment="1" applyProtection="1">
      <alignment horizontal="right"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0" fillId="0" borderId="5" xfId="0" applyBorder="1" applyAlignment="1" applyProtection="1">
      <alignment horizontal="left" vertical="center"/>
    </xf>
    <xf numFmtId="0" fontId="4" fillId="0" borderId="4"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3" fontId="5" fillId="0" borderId="5" xfId="0" applyNumberFormat="1" applyFont="1" applyBorder="1" applyAlignment="1" applyProtection="1">
      <alignment horizontal="center" vertical="center" wrapText="1"/>
    </xf>
    <xf numFmtId="3" fontId="1" fillId="0" borderId="5" xfId="0" applyNumberFormat="1" applyFont="1" applyBorder="1" applyAlignment="1" applyProtection="1">
      <alignment horizontal="center" vertical="center" wrapText="1"/>
    </xf>
    <xf numFmtId="0" fontId="6" fillId="3" borderId="5" xfId="0" applyFont="1" applyFill="1" applyBorder="1" applyAlignment="1" applyProtection="1">
      <alignment horizontal="center" vertical="center" wrapText="1"/>
      <protection locked="0"/>
    </xf>
    <xf numFmtId="43" fontId="0" fillId="0" borderId="5" xfId="1" applyFont="1" applyBorder="1" applyAlignment="1" applyProtection="1">
      <alignment vertical="center"/>
    </xf>
    <xf numFmtId="43" fontId="0" fillId="0" borderId="4" xfId="1" applyFont="1" applyBorder="1" applyAlignment="1" applyProtection="1">
      <alignment horizontal="center" vertical="center"/>
    </xf>
    <xf numFmtId="43" fontId="0" fillId="0" borderId="6" xfId="1" applyFont="1" applyBorder="1" applyAlignment="1" applyProtection="1">
      <alignment horizontal="center" vertical="center"/>
    </xf>
    <xf numFmtId="43" fontId="0" fillId="0" borderId="7" xfId="1" applyFont="1" applyBorder="1" applyAlignment="1" applyProtection="1">
      <alignment horizontal="center" vertical="center"/>
    </xf>
  </cellXfs>
  <cellStyles count="6">
    <cellStyle name="常规" xfId="0" builtinId="0"/>
    <cellStyle name="常规 2" xfId="4"/>
    <cellStyle name="常规 2 2" xfId="3"/>
    <cellStyle name="千位分隔" xfId="1" builtinId="3"/>
    <cellStyle name="千位分隔 2" xfId="5"/>
    <cellStyle name="千位分隔[0] 2" xfId="2"/>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84287</xdr:rowOff>
    </xdr:from>
    <xdr:to>
      <xdr:col>23</xdr:col>
      <xdr:colOff>236029</xdr:colOff>
      <xdr:row>39</xdr:row>
      <xdr:rowOff>180077</xdr:rowOff>
    </xdr:to>
    <xdr:pic>
      <xdr:nvPicPr>
        <xdr:cNvPr id="3" name="图片 2"/>
        <xdr:cNvPicPr>
          <a:picLocks noChangeAspect="1"/>
        </xdr:cNvPicPr>
      </xdr:nvPicPr>
      <xdr:blipFill>
        <a:blip xmlns:r="http://schemas.openxmlformats.org/officeDocument/2006/relationships" r:embed="rId1" cstate="print"/>
        <a:stretch>
          <a:fillRect/>
        </a:stretch>
      </xdr:blipFill>
      <xdr:spPr>
        <a:xfrm>
          <a:off x="180975" y="83820"/>
          <a:ext cx="15828010" cy="67824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H54"/>
  <sheetViews>
    <sheetView workbookViewId="0">
      <selection activeCell="A12" sqref="A12:H14"/>
    </sheetView>
  </sheetViews>
  <sheetFormatPr defaultRowHeight="14.4"/>
  <cols>
    <col min="8" max="8" width="21.5546875" customWidth="1"/>
  </cols>
  <sheetData>
    <row r="1" spans="1:8">
      <c r="A1" s="117"/>
      <c r="B1" s="117"/>
      <c r="C1" s="117"/>
      <c r="D1" s="117"/>
      <c r="E1" s="117"/>
      <c r="F1" s="117"/>
      <c r="G1" s="117"/>
      <c r="H1" s="117"/>
    </row>
    <row r="2" spans="1:8">
      <c r="A2" s="117"/>
      <c r="B2" s="117"/>
      <c r="C2" s="117"/>
      <c r="D2" s="117"/>
      <c r="E2" s="117"/>
      <c r="F2" s="117"/>
      <c r="G2" s="117"/>
      <c r="H2" s="117"/>
    </row>
    <row r="3" spans="1:8">
      <c r="A3" s="133" t="s">
        <v>211</v>
      </c>
      <c r="B3" s="133"/>
      <c r="C3" s="133"/>
      <c r="D3" s="133"/>
      <c r="E3" s="133"/>
      <c r="F3" s="133"/>
      <c r="G3" s="133"/>
      <c r="H3" s="133"/>
    </row>
    <row r="4" spans="1:8">
      <c r="A4" s="133"/>
      <c r="B4" s="133"/>
      <c r="C4" s="133"/>
      <c r="D4" s="133"/>
      <c r="E4" s="133"/>
      <c r="F4" s="133"/>
      <c r="G4" s="133"/>
      <c r="H4" s="133"/>
    </row>
    <row r="5" spans="1:8">
      <c r="A5" s="120" t="s">
        <v>190</v>
      </c>
      <c r="B5" s="120"/>
      <c r="C5" s="120"/>
      <c r="D5" s="120"/>
      <c r="E5" s="120"/>
      <c r="F5" s="120"/>
      <c r="G5" s="120"/>
      <c r="H5" s="120"/>
    </row>
    <row r="6" spans="1:8">
      <c r="A6" s="111" t="s">
        <v>172</v>
      </c>
      <c r="B6" s="118" t="s">
        <v>191</v>
      </c>
      <c r="C6" s="118"/>
      <c r="D6" s="118"/>
      <c r="E6" s="118"/>
      <c r="F6" s="118"/>
      <c r="G6" s="118"/>
      <c r="H6" s="118"/>
    </row>
    <row r="7" spans="1:8">
      <c r="A7" s="115" t="s">
        <v>192</v>
      </c>
      <c r="B7" s="115" t="s">
        <v>193</v>
      </c>
      <c r="C7" s="116"/>
      <c r="D7" s="116"/>
      <c r="E7" s="116"/>
      <c r="F7" s="116"/>
      <c r="G7" s="116"/>
      <c r="H7" s="116"/>
    </row>
    <row r="8" spans="1:8">
      <c r="A8" s="116"/>
      <c r="B8" s="116"/>
      <c r="C8" s="116"/>
      <c r="D8" s="116"/>
      <c r="E8" s="116"/>
      <c r="F8" s="116"/>
      <c r="G8" s="116"/>
      <c r="H8" s="116"/>
    </row>
    <row r="9" spans="1:8">
      <c r="A9" s="115" t="s">
        <v>194</v>
      </c>
      <c r="B9" s="123" t="s">
        <v>195</v>
      </c>
      <c r="C9" s="123"/>
      <c r="D9" s="123"/>
      <c r="E9" s="123"/>
      <c r="F9" s="123"/>
      <c r="G9" s="123"/>
      <c r="H9" s="123"/>
    </row>
    <row r="10" spans="1:8">
      <c r="A10" s="115"/>
      <c r="B10" s="123"/>
      <c r="C10" s="123"/>
      <c r="D10" s="123"/>
      <c r="E10" s="123"/>
      <c r="F10" s="123"/>
      <c r="G10" s="123"/>
      <c r="H10" s="123"/>
    </row>
    <row r="11" spans="1:8">
      <c r="A11" s="115"/>
      <c r="B11" s="123"/>
      <c r="C11" s="123"/>
      <c r="D11" s="123"/>
      <c r="E11" s="123"/>
      <c r="F11" s="123"/>
      <c r="G11" s="123"/>
      <c r="H11" s="123"/>
    </row>
    <row r="12" spans="1:8">
      <c r="A12" s="124" t="s">
        <v>196</v>
      </c>
      <c r="B12" s="125"/>
      <c r="C12" s="125"/>
      <c r="D12" s="125"/>
      <c r="E12" s="125"/>
      <c r="F12" s="125"/>
      <c r="G12" s="125"/>
      <c r="H12" s="126"/>
    </row>
    <row r="13" spans="1:8">
      <c r="A13" s="127"/>
      <c r="B13" s="128"/>
      <c r="C13" s="128"/>
      <c r="D13" s="128"/>
      <c r="E13" s="128"/>
      <c r="F13" s="128"/>
      <c r="G13" s="128"/>
      <c r="H13" s="129"/>
    </row>
    <row r="14" spans="1:8">
      <c r="A14" s="130"/>
      <c r="B14" s="131"/>
      <c r="C14" s="131"/>
      <c r="D14" s="131"/>
      <c r="E14" s="131"/>
      <c r="F14" s="131"/>
      <c r="G14" s="131"/>
      <c r="H14" s="132"/>
    </row>
    <row r="15" spans="1:8">
      <c r="A15" s="121"/>
      <c r="B15" s="121"/>
      <c r="C15" s="121"/>
      <c r="D15" s="121"/>
      <c r="E15" s="121"/>
      <c r="F15" s="121"/>
      <c r="G15" s="121"/>
      <c r="H15" s="121"/>
    </row>
    <row r="16" spans="1:8">
      <c r="A16" s="121"/>
      <c r="B16" s="121"/>
      <c r="C16" s="121"/>
      <c r="D16" s="121"/>
      <c r="E16" s="121"/>
      <c r="F16" s="121"/>
      <c r="G16" s="121"/>
      <c r="H16" s="121"/>
    </row>
    <row r="17" spans="1:8">
      <c r="A17" s="120" t="s">
        <v>197</v>
      </c>
      <c r="B17" s="120"/>
      <c r="C17" s="120"/>
      <c r="D17" s="120"/>
      <c r="E17" s="120"/>
      <c r="F17" s="120"/>
      <c r="G17" s="120"/>
      <c r="H17" s="120"/>
    </row>
    <row r="18" spans="1:8">
      <c r="A18" s="111" t="s">
        <v>172</v>
      </c>
      <c r="B18" s="118" t="s">
        <v>191</v>
      </c>
      <c r="C18" s="118"/>
      <c r="D18" s="118"/>
      <c r="E18" s="118"/>
      <c r="F18" s="118"/>
      <c r="G18" s="118"/>
      <c r="H18" s="118"/>
    </row>
    <row r="19" spans="1:8">
      <c r="A19" s="111" t="s">
        <v>198</v>
      </c>
      <c r="B19" s="118"/>
      <c r="C19" s="118"/>
      <c r="D19" s="118"/>
      <c r="E19" s="118"/>
      <c r="F19" s="118"/>
      <c r="G19" s="118"/>
      <c r="H19" s="118"/>
    </row>
    <row r="20" spans="1:8">
      <c r="A20" s="115" t="s">
        <v>199</v>
      </c>
      <c r="B20" s="115" t="s">
        <v>200</v>
      </c>
      <c r="C20" s="116"/>
      <c r="D20" s="116"/>
      <c r="E20" s="116"/>
      <c r="F20" s="116"/>
      <c r="G20" s="116"/>
      <c r="H20" s="116"/>
    </row>
    <row r="21" spans="1:8">
      <c r="A21" s="115"/>
      <c r="B21" s="115"/>
      <c r="C21" s="116"/>
      <c r="D21" s="116"/>
      <c r="E21" s="116"/>
      <c r="F21" s="116"/>
      <c r="G21" s="116"/>
      <c r="H21" s="116"/>
    </row>
    <row r="22" spans="1:8">
      <c r="A22" s="116"/>
      <c r="B22" s="116"/>
      <c r="C22" s="116"/>
      <c r="D22" s="116"/>
      <c r="E22" s="116"/>
      <c r="F22" s="116"/>
      <c r="G22" s="116"/>
      <c r="H22" s="116"/>
    </row>
    <row r="23" spans="1:8">
      <c r="A23" s="115" t="s">
        <v>201</v>
      </c>
      <c r="B23" s="116"/>
      <c r="C23" s="116"/>
      <c r="D23" s="116"/>
      <c r="E23" s="116"/>
      <c r="F23" s="116"/>
      <c r="G23" s="116"/>
      <c r="H23" s="116"/>
    </row>
    <row r="24" spans="1:8">
      <c r="A24" s="116"/>
      <c r="B24" s="116"/>
      <c r="C24" s="116"/>
      <c r="D24" s="116"/>
      <c r="E24" s="116"/>
      <c r="F24" s="116"/>
      <c r="G24" s="116"/>
      <c r="H24" s="116"/>
    </row>
    <row r="25" spans="1:8">
      <c r="A25" s="116"/>
      <c r="B25" s="116"/>
      <c r="C25" s="116"/>
      <c r="D25" s="116"/>
      <c r="E25" s="116"/>
      <c r="F25" s="116"/>
      <c r="G25" s="116"/>
      <c r="H25" s="116"/>
    </row>
    <row r="26" spans="1:8">
      <c r="A26" s="122"/>
      <c r="B26" s="122"/>
      <c r="C26" s="122"/>
      <c r="D26" s="122"/>
      <c r="E26" s="122"/>
      <c r="F26" s="122"/>
      <c r="G26" s="122"/>
      <c r="H26" s="122"/>
    </row>
    <row r="27" spans="1:8">
      <c r="A27" s="122"/>
      <c r="B27" s="122"/>
      <c r="C27" s="122"/>
      <c r="D27" s="122"/>
      <c r="E27" s="122"/>
      <c r="F27" s="122"/>
      <c r="G27" s="122"/>
      <c r="H27" s="122"/>
    </row>
    <row r="28" spans="1:8">
      <c r="A28" s="120" t="s">
        <v>202</v>
      </c>
      <c r="B28" s="120"/>
      <c r="C28" s="120"/>
      <c r="D28" s="120"/>
      <c r="E28" s="120"/>
      <c r="F28" s="120"/>
      <c r="G28" s="120"/>
      <c r="H28" s="120"/>
    </row>
    <row r="29" spans="1:8">
      <c r="A29" s="111" t="s">
        <v>172</v>
      </c>
      <c r="B29" s="118" t="s">
        <v>191</v>
      </c>
      <c r="C29" s="118"/>
      <c r="D29" s="118"/>
      <c r="E29" s="118"/>
      <c r="F29" s="118"/>
      <c r="G29" s="118"/>
      <c r="H29" s="118"/>
    </row>
    <row r="30" spans="1:8">
      <c r="A30" s="119" t="s">
        <v>203</v>
      </c>
      <c r="B30" s="115" t="s">
        <v>200</v>
      </c>
      <c r="C30" s="115"/>
      <c r="D30" s="115"/>
      <c r="E30" s="115"/>
      <c r="F30" s="115"/>
      <c r="G30" s="115"/>
      <c r="H30" s="115"/>
    </row>
    <row r="31" spans="1:8">
      <c r="A31" s="119"/>
      <c r="B31" s="115"/>
      <c r="C31" s="115"/>
      <c r="D31" s="115"/>
      <c r="E31" s="115"/>
      <c r="F31" s="115"/>
      <c r="G31" s="115"/>
      <c r="H31" s="115"/>
    </row>
    <row r="32" spans="1:8">
      <c r="A32" s="119"/>
      <c r="B32" s="115"/>
      <c r="C32" s="115"/>
      <c r="D32" s="115"/>
      <c r="E32" s="115"/>
      <c r="F32" s="115"/>
      <c r="G32" s="115"/>
      <c r="H32" s="115"/>
    </row>
    <row r="33" spans="1:8">
      <c r="A33" s="115" t="s">
        <v>204</v>
      </c>
      <c r="B33" s="116"/>
      <c r="C33" s="116"/>
      <c r="D33" s="116"/>
      <c r="E33" s="116"/>
      <c r="F33" s="116"/>
      <c r="G33" s="116"/>
      <c r="H33" s="116"/>
    </row>
    <row r="34" spans="1:8">
      <c r="A34" s="116"/>
      <c r="B34" s="116"/>
      <c r="C34" s="116"/>
      <c r="D34" s="116"/>
      <c r="E34" s="116"/>
      <c r="F34" s="116"/>
      <c r="G34" s="116"/>
      <c r="H34" s="116"/>
    </row>
    <row r="35" spans="1:8">
      <c r="A35" s="116"/>
      <c r="B35" s="116"/>
      <c r="C35" s="116"/>
      <c r="D35" s="116"/>
      <c r="E35" s="116"/>
      <c r="F35" s="116"/>
      <c r="G35" s="116"/>
      <c r="H35" s="116"/>
    </row>
    <row r="36" spans="1:8">
      <c r="A36" s="117"/>
      <c r="B36" s="117"/>
      <c r="C36" s="117"/>
      <c r="D36" s="117"/>
      <c r="E36" s="117"/>
      <c r="F36" s="117"/>
      <c r="G36" s="117"/>
      <c r="H36" s="117"/>
    </row>
    <row r="37" spans="1:8">
      <c r="A37" s="117"/>
      <c r="B37" s="117"/>
      <c r="C37" s="117"/>
      <c r="D37" s="117"/>
      <c r="E37" s="117"/>
      <c r="F37" s="117"/>
      <c r="G37" s="117"/>
      <c r="H37" s="117"/>
    </row>
    <row r="38" spans="1:8">
      <c r="A38" s="120" t="s">
        <v>205</v>
      </c>
      <c r="B38" s="120"/>
      <c r="C38" s="120"/>
      <c r="D38" s="120"/>
      <c r="E38" s="120"/>
      <c r="F38" s="120"/>
      <c r="G38" s="120"/>
      <c r="H38" s="120"/>
    </row>
    <row r="39" spans="1:8">
      <c r="A39" s="111" t="s">
        <v>172</v>
      </c>
      <c r="B39" s="118" t="s">
        <v>191</v>
      </c>
      <c r="C39" s="118"/>
      <c r="D39" s="118"/>
      <c r="E39" s="118"/>
      <c r="F39" s="118"/>
      <c r="G39" s="118"/>
      <c r="H39" s="118"/>
    </row>
    <row r="40" spans="1:8">
      <c r="A40" s="111" t="s">
        <v>206</v>
      </c>
      <c r="B40" s="118"/>
      <c r="C40" s="118"/>
      <c r="D40" s="118"/>
      <c r="E40" s="118"/>
      <c r="F40" s="118"/>
      <c r="G40" s="118"/>
      <c r="H40" s="118"/>
    </row>
    <row r="41" spans="1:8">
      <c r="A41" s="115" t="s">
        <v>199</v>
      </c>
      <c r="B41" s="115" t="s">
        <v>207</v>
      </c>
      <c r="C41" s="116"/>
      <c r="D41" s="116"/>
      <c r="E41" s="116"/>
      <c r="F41" s="116"/>
      <c r="G41" s="116"/>
      <c r="H41" s="116"/>
    </row>
    <row r="42" spans="1:8">
      <c r="A42" s="115"/>
      <c r="B42" s="115"/>
      <c r="C42" s="116"/>
      <c r="D42" s="116"/>
      <c r="E42" s="116"/>
      <c r="F42" s="116"/>
      <c r="G42" s="116"/>
      <c r="H42" s="116"/>
    </row>
    <row r="43" spans="1:8">
      <c r="A43" s="116"/>
      <c r="B43" s="116"/>
      <c r="C43" s="116"/>
      <c r="D43" s="116"/>
      <c r="E43" s="116"/>
      <c r="F43" s="116"/>
      <c r="G43" s="116"/>
      <c r="H43" s="116"/>
    </row>
    <row r="44" spans="1:8">
      <c r="A44" s="115" t="s">
        <v>208</v>
      </c>
      <c r="B44" s="116"/>
      <c r="C44" s="116"/>
      <c r="D44" s="116"/>
      <c r="E44" s="116"/>
      <c r="F44" s="116"/>
      <c r="G44" s="116"/>
      <c r="H44" s="116"/>
    </row>
    <row r="45" spans="1:8">
      <c r="A45" s="116"/>
      <c r="B45" s="116"/>
      <c r="C45" s="116"/>
      <c r="D45" s="116"/>
      <c r="E45" s="116"/>
      <c r="F45" s="116"/>
      <c r="G45" s="116"/>
      <c r="H45" s="116"/>
    </row>
    <row r="46" spans="1:8">
      <c r="A46" s="116"/>
      <c r="B46" s="116"/>
      <c r="C46" s="116"/>
      <c r="D46" s="116"/>
      <c r="E46" s="116"/>
      <c r="F46" s="116"/>
      <c r="G46" s="116"/>
      <c r="H46" s="116"/>
    </row>
    <row r="47" spans="1:8">
      <c r="A47" s="111" t="s">
        <v>172</v>
      </c>
      <c r="B47" s="118" t="s">
        <v>191</v>
      </c>
      <c r="C47" s="118"/>
      <c r="D47" s="118"/>
      <c r="E47" s="118"/>
      <c r="F47" s="118"/>
      <c r="G47" s="118"/>
      <c r="H47" s="118"/>
    </row>
    <row r="48" spans="1:8">
      <c r="A48" s="111" t="s">
        <v>209</v>
      </c>
      <c r="B48" s="118"/>
      <c r="C48" s="118"/>
      <c r="D48" s="118"/>
      <c r="E48" s="118"/>
      <c r="F48" s="118"/>
      <c r="G48" s="118"/>
      <c r="H48" s="118"/>
    </row>
    <row r="49" spans="1:8">
      <c r="A49" s="115" t="s">
        <v>199</v>
      </c>
      <c r="B49" s="115" t="s">
        <v>207</v>
      </c>
      <c r="C49" s="116"/>
      <c r="D49" s="116"/>
      <c r="E49" s="116"/>
      <c r="F49" s="116"/>
      <c r="G49" s="116"/>
      <c r="H49" s="116"/>
    </row>
    <row r="50" spans="1:8">
      <c r="A50" s="115"/>
      <c r="B50" s="115"/>
      <c r="C50" s="116"/>
      <c r="D50" s="116"/>
      <c r="E50" s="116"/>
      <c r="F50" s="116"/>
      <c r="G50" s="116"/>
      <c r="H50" s="116"/>
    </row>
    <row r="51" spans="1:8">
      <c r="A51" s="116"/>
      <c r="B51" s="116"/>
      <c r="C51" s="116"/>
      <c r="D51" s="116"/>
      <c r="E51" s="116"/>
      <c r="F51" s="116"/>
      <c r="G51" s="116"/>
      <c r="H51" s="116"/>
    </row>
    <row r="52" spans="1:8">
      <c r="A52" s="115" t="s">
        <v>210</v>
      </c>
      <c r="B52" s="116"/>
      <c r="C52" s="116"/>
      <c r="D52" s="116"/>
      <c r="E52" s="116"/>
      <c r="F52" s="116"/>
      <c r="G52" s="116"/>
      <c r="H52" s="116"/>
    </row>
    <row r="53" spans="1:8">
      <c r="A53" s="116"/>
      <c r="B53" s="116"/>
      <c r="C53" s="116"/>
      <c r="D53" s="116"/>
      <c r="E53" s="116"/>
      <c r="F53" s="116"/>
      <c r="G53" s="116"/>
      <c r="H53" s="116"/>
    </row>
    <row r="54" spans="1:8">
      <c r="A54" s="116"/>
      <c r="B54" s="116"/>
      <c r="C54" s="116"/>
      <c r="D54" s="116"/>
      <c r="E54" s="116"/>
      <c r="F54" s="116"/>
      <c r="G54" s="116"/>
      <c r="H54" s="116"/>
    </row>
  </sheetData>
  <mergeCells count="34">
    <mergeCell ref="A1:H2"/>
    <mergeCell ref="A15:H16"/>
    <mergeCell ref="A23:H25"/>
    <mergeCell ref="A26:H27"/>
    <mergeCell ref="B20:H22"/>
    <mergeCell ref="B7:H8"/>
    <mergeCell ref="B9:H11"/>
    <mergeCell ref="A12:H14"/>
    <mergeCell ref="A7:A8"/>
    <mergeCell ref="A9:A11"/>
    <mergeCell ref="A20:A22"/>
    <mergeCell ref="A5:H5"/>
    <mergeCell ref="A17:H17"/>
    <mergeCell ref="A3:H4"/>
    <mergeCell ref="A28:H28"/>
    <mergeCell ref="B29:H29"/>
    <mergeCell ref="B6:H6"/>
    <mergeCell ref="B18:H18"/>
    <mergeCell ref="B19:H19"/>
    <mergeCell ref="A52:H54"/>
    <mergeCell ref="B30:H32"/>
    <mergeCell ref="A33:H35"/>
    <mergeCell ref="B41:H43"/>
    <mergeCell ref="A44:H46"/>
    <mergeCell ref="A36:H37"/>
    <mergeCell ref="A49:A51"/>
    <mergeCell ref="B49:H51"/>
    <mergeCell ref="B47:H47"/>
    <mergeCell ref="B48:H48"/>
    <mergeCell ref="A30:A32"/>
    <mergeCell ref="A41:A43"/>
    <mergeCell ref="A38:H38"/>
    <mergeCell ref="B39:H39"/>
    <mergeCell ref="B40:H40"/>
  </mergeCells>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U28"/>
  <sheetViews>
    <sheetView workbookViewId="0">
      <pane xSplit="1" ySplit="2" topLeftCell="B3" activePane="bottomRight" state="frozen"/>
      <selection pane="topRight"/>
      <selection pane="bottomLeft"/>
      <selection pane="bottomRight" activeCell="F3" sqref="F3:F14"/>
    </sheetView>
  </sheetViews>
  <sheetFormatPr defaultColWidth="9" defaultRowHeight="15.6"/>
  <cols>
    <col min="1" max="1" width="9" style="92"/>
    <col min="2" max="2" width="6.33203125" style="92" customWidth="1"/>
    <col min="3" max="3" width="7.88671875" style="92" customWidth="1"/>
    <col min="4" max="6" width="9" style="92" customWidth="1"/>
    <col min="7" max="7" width="5.6640625" style="92" customWidth="1"/>
    <col min="8" max="8" width="6.88671875" style="92" customWidth="1"/>
    <col min="9" max="9" width="9" style="92"/>
    <col min="10" max="10" width="7" style="92" customWidth="1"/>
    <col min="11" max="12" width="9" style="92"/>
    <col min="13" max="13" width="9" style="92" customWidth="1"/>
    <col min="14" max="14" width="0.33203125" style="92" customWidth="1"/>
    <col min="15" max="15" width="4.21875" style="92" customWidth="1"/>
    <col min="16" max="16" width="4.77734375" style="92" customWidth="1"/>
    <col min="17" max="17" width="17.77734375" style="92" customWidth="1"/>
    <col min="18" max="18" width="11.88671875" style="92" customWidth="1"/>
    <col min="19" max="19" width="14.5546875" style="92" customWidth="1"/>
    <col min="20" max="20" width="11.88671875" style="92" customWidth="1"/>
    <col min="21" max="21" width="18.6640625" style="92" customWidth="1"/>
    <col min="22" max="16384" width="9" style="92"/>
  </cols>
  <sheetData>
    <row r="1" spans="1:21" ht="16.5" customHeight="1">
      <c r="A1" s="146" t="s">
        <v>0</v>
      </c>
      <c r="B1" s="136" t="s">
        <v>1</v>
      </c>
      <c r="C1" s="136"/>
      <c r="D1" s="136"/>
      <c r="E1" s="136"/>
      <c r="F1" s="136"/>
      <c r="G1" s="148" t="s">
        <v>2</v>
      </c>
      <c r="H1" s="137" t="s">
        <v>3</v>
      </c>
      <c r="I1" s="137"/>
      <c r="J1" s="137"/>
      <c r="K1" s="137"/>
      <c r="L1" s="20" t="s">
        <v>4</v>
      </c>
      <c r="M1" s="55" t="s">
        <v>5</v>
      </c>
      <c r="N1" s="159" t="s">
        <v>6</v>
      </c>
      <c r="P1" s="158" t="s">
        <v>7</v>
      </c>
      <c r="Q1" s="158"/>
      <c r="R1" s="20" t="s">
        <v>1</v>
      </c>
      <c r="S1" s="20" t="s">
        <v>4</v>
      </c>
      <c r="T1" s="55" t="s">
        <v>5</v>
      </c>
      <c r="U1" s="157" t="s">
        <v>8</v>
      </c>
    </row>
    <row r="2" spans="1:21" ht="46.8">
      <c r="A2" s="146"/>
      <c r="B2" s="22" t="s">
        <v>9</v>
      </c>
      <c r="C2" s="22" t="s">
        <v>10</v>
      </c>
      <c r="D2" s="22" t="s">
        <v>11</v>
      </c>
      <c r="E2" s="22" t="s">
        <v>12</v>
      </c>
      <c r="F2" s="22" t="s">
        <v>13</v>
      </c>
      <c r="G2" s="148"/>
      <c r="H2" s="93" t="s">
        <v>14</v>
      </c>
      <c r="I2" s="93" t="s">
        <v>15</v>
      </c>
      <c r="J2" s="21" t="s">
        <v>16</v>
      </c>
      <c r="K2" s="21" t="s">
        <v>17</v>
      </c>
      <c r="L2" s="21" t="s">
        <v>18</v>
      </c>
      <c r="M2" s="21" t="s">
        <v>18</v>
      </c>
      <c r="N2" s="159"/>
      <c r="P2" s="158"/>
      <c r="Q2" s="158"/>
      <c r="R2" s="22" t="s">
        <v>13</v>
      </c>
      <c r="S2" s="21" t="s">
        <v>18</v>
      </c>
      <c r="T2" s="21" t="s">
        <v>18</v>
      </c>
      <c r="U2" s="157"/>
    </row>
    <row r="3" spans="1:21" ht="16.5" customHeight="1">
      <c r="A3" s="23" t="s">
        <v>19</v>
      </c>
      <c r="B3" s="23">
        <v>1000</v>
      </c>
      <c r="C3" s="137">
        <v>3000</v>
      </c>
      <c r="D3" s="147">
        <v>2</v>
      </c>
      <c r="E3" s="23"/>
      <c r="F3" s="137">
        <f>IF(D3&gt;=1,SUMIF(G3:G14,"√",B3:B14)+(D3-1)*C3,0)</f>
        <v>8600</v>
      </c>
      <c r="G3" s="108" t="s">
        <v>20</v>
      </c>
      <c r="H3" s="90">
        <v>400</v>
      </c>
      <c r="I3" s="149">
        <v>3</v>
      </c>
      <c r="J3" s="137">
        <v>1000</v>
      </c>
      <c r="K3" s="150">
        <v>5</v>
      </c>
      <c r="L3" s="137">
        <f>IF(AND(I3&gt;=1,K3&gt;=1),SUMIF(G3:G14,"√",H3:H14)+(I3-1)*J3,0)</f>
        <v>4100</v>
      </c>
      <c r="M3" s="137">
        <f>IF(AND(I3&gt;=1,K3&gt;=1),SUMIF(G3:G14,"√",H3:H14)+(I3-1)*J3,0)</f>
        <v>4100</v>
      </c>
      <c r="N3" s="160" t="s">
        <v>21</v>
      </c>
      <c r="P3" s="161" t="s">
        <v>22</v>
      </c>
      <c r="Q3" s="29" t="s">
        <v>23</v>
      </c>
      <c r="R3" s="75">
        <f>F3</f>
        <v>8600</v>
      </c>
      <c r="S3" s="75">
        <f>L3</f>
        <v>4100</v>
      </c>
      <c r="T3" s="75">
        <f>M3</f>
        <v>4100</v>
      </c>
      <c r="U3" s="46"/>
    </row>
    <row r="4" spans="1:21">
      <c r="A4" s="23" t="s">
        <v>24</v>
      </c>
      <c r="B4" s="23">
        <v>1000</v>
      </c>
      <c r="C4" s="137"/>
      <c r="D4" s="147"/>
      <c r="E4" s="23"/>
      <c r="F4" s="137"/>
      <c r="G4" s="108" t="s">
        <v>20</v>
      </c>
      <c r="H4" s="90">
        <v>400</v>
      </c>
      <c r="I4" s="149"/>
      <c r="J4" s="137"/>
      <c r="K4" s="150"/>
      <c r="L4" s="137"/>
      <c r="M4" s="137"/>
      <c r="N4" s="160"/>
      <c r="P4" s="162"/>
      <c r="Q4" s="77" t="s">
        <v>25</v>
      </c>
      <c r="R4" s="75">
        <f>E15</f>
        <v>860</v>
      </c>
      <c r="S4" s="75"/>
      <c r="T4" s="75"/>
      <c r="U4" s="46" t="s">
        <v>26</v>
      </c>
    </row>
    <row r="5" spans="1:21">
      <c r="A5" s="23" t="s">
        <v>27</v>
      </c>
      <c r="B5" s="23">
        <v>1000</v>
      </c>
      <c r="C5" s="137"/>
      <c r="D5" s="147"/>
      <c r="E5" s="23"/>
      <c r="F5" s="137"/>
      <c r="G5" s="108" t="s">
        <v>20</v>
      </c>
      <c r="H5" s="90">
        <v>400</v>
      </c>
      <c r="I5" s="149"/>
      <c r="J5" s="137"/>
      <c r="K5" s="150"/>
      <c r="L5" s="137"/>
      <c r="M5" s="137"/>
      <c r="N5" s="160"/>
      <c r="P5" s="162"/>
      <c r="Q5" s="77" t="s">
        <v>28</v>
      </c>
      <c r="R5" s="75"/>
      <c r="S5" s="75">
        <f>L19</f>
        <v>4920</v>
      </c>
      <c r="T5" s="75">
        <f>M19</f>
        <v>4920</v>
      </c>
      <c r="U5" s="46" t="s">
        <v>29</v>
      </c>
    </row>
    <row r="6" spans="1:21">
      <c r="A6" s="23" t="s">
        <v>30</v>
      </c>
      <c r="B6" s="23">
        <v>900</v>
      </c>
      <c r="C6" s="137"/>
      <c r="D6" s="147"/>
      <c r="E6" s="23"/>
      <c r="F6" s="137"/>
      <c r="G6" s="108" t="s">
        <v>20</v>
      </c>
      <c r="H6" s="90">
        <v>300</v>
      </c>
      <c r="I6" s="149"/>
      <c r="J6" s="137"/>
      <c r="K6" s="150"/>
      <c r="L6" s="137"/>
      <c r="M6" s="137"/>
      <c r="N6" s="160"/>
      <c r="P6" s="162"/>
      <c r="Q6" s="77" t="s">
        <v>31</v>
      </c>
      <c r="R6" s="75"/>
      <c r="S6" s="75"/>
      <c r="T6" s="78">
        <f>M16</f>
        <v>3280</v>
      </c>
      <c r="U6" s="46" t="s">
        <v>32</v>
      </c>
    </row>
    <row r="7" spans="1:21">
      <c r="A7" s="23" t="s">
        <v>33</v>
      </c>
      <c r="B7" s="23">
        <v>800</v>
      </c>
      <c r="C7" s="137"/>
      <c r="D7" s="147"/>
      <c r="E7" s="23"/>
      <c r="F7" s="137"/>
      <c r="G7" s="25"/>
      <c r="H7" s="90">
        <v>300</v>
      </c>
      <c r="I7" s="149"/>
      <c r="J7" s="137"/>
      <c r="K7" s="150"/>
      <c r="L7" s="137"/>
      <c r="M7" s="137"/>
      <c r="N7" s="160"/>
      <c r="P7" s="162"/>
      <c r="Q7" s="77" t="s">
        <v>34</v>
      </c>
      <c r="R7" s="75"/>
      <c r="S7" s="75"/>
      <c r="T7" s="78">
        <f>M20</f>
        <v>0</v>
      </c>
      <c r="U7" s="46" t="s">
        <v>26</v>
      </c>
    </row>
    <row r="8" spans="1:21" ht="49.5" customHeight="1">
      <c r="A8" s="23" t="s">
        <v>35</v>
      </c>
      <c r="B8" s="23">
        <v>600</v>
      </c>
      <c r="C8" s="137"/>
      <c r="D8" s="147"/>
      <c r="E8" s="23"/>
      <c r="F8" s="137"/>
      <c r="G8" s="25"/>
      <c r="H8" s="90">
        <v>200</v>
      </c>
      <c r="I8" s="149"/>
      <c r="J8" s="137"/>
      <c r="K8" s="150"/>
      <c r="L8" s="137"/>
      <c r="M8" s="137"/>
      <c r="N8" s="160"/>
      <c r="P8" s="163"/>
      <c r="Q8" s="79" t="s">
        <v>36</v>
      </c>
      <c r="R8" s="80">
        <f>SUM(R3:R7)</f>
        <v>9460</v>
      </c>
      <c r="S8" s="80">
        <f>SUM(S3:S7)</f>
        <v>9020</v>
      </c>
      <c r="T8" s="80">
        <f>SUM(T3:T7)</f>
        <v>12300</v>
      </c>
      <c r="U8" s="46"/>
    </row>
    <row r="9" spans="1:21" ht="50.4">
      <c r="A9" s="23" t="s">
        <v>37</v>
      </c>
      <c r="B9" s="23">
        <v>900</v>
      </c>
      <c r="C9" s="137"/>
      <c r="D9" s="147"/>
      <c r="E9" s="23"/>
      <c r="F9" s="137"/>
      <c r="G9" s="25"/>
      <c r="H9" s="90">
        <v>300</v>
      </c>
      <c r="I9" s="149"/>
      <c r="J9" s="137"/>
      <c r="K9" s="150"/>
      <c r="L9" s="137"/>
      <c r="M9" s="137"/>
      <c r="N9" s="160"/>
      <c r="P9" s="164" t="s">
        <v>38</v>
      </c>
      <c r="Q9" s="77" t="s">
        <v>39</v>
      </c>
      <c r="R9" s="75">
        <f>R4</f>
        <v>860</v>
      </c>
      <c r="S9" s="75">
        <f>S3*0.3</f>
        <v>1230</v>
      </c>
      <c r="T9" s="75">
        <f>T3*0.5</f>
        <v>2050</v>
      </c>
      <c r="U9" s="81" t="s">
        <v>40</v>
      </c>
    </row>
    <row r="10" spans="1:21">
      <c r="A10" s="23" t="s">
        <v>41</v>
      </c>
      <c r="B10" s="23">
        <v>1700</v>
      </c>
      <c r="C10" s="137"/>
      <c r="D10" s="147"/>
      <c r="E10" s="23"/>
      <c r="F10" s="137"/>
      <c r="G10" s="25" t="s">
        <v>20</v>
      </c>
      <c r="H10" s="90">
        <v>600</v>
      </c>
      <c r="I10" s="149"/>
      <c r="J10" s="137"/>
      <c r="K10" s="150"/>
      <c r="L10" s="137"/>
      <c r="M10" s="137"/>
      <c r="N10" s="160"/>
      <c r="P10" s="164"/>
      <c r="Q10" s="77" t="s">
        <v>42</v>
      </c>
      <c r="R10" s="75"/>
      <c r="S10" s="75"/>
      <c r="T10" s="78">
        <f>I20*T3*0.1</f>
        <v>0</v>
      </c>
      <c r="U10" s="46"/>
    </row>
    <row r="11" spans="1:21">
      <c r="A11" s="23"/>
      <c r="B11" s="23"/>
      <c r="C11" s="109"/>
      <c r="D11" s="38"/>
      <c r="E11" s="23"/>
      <c r="F11" s="137"/>
      <c r="G11" s="23"/>
      <c r="H11" s="90"/>
      <c r="I11" s="149"/>
      <c r="J11" s="137"/>
      <c r="K11" s="150"/>
      <c r="L11" s="137"/>
      <c r="M11" s="137"/>
      <c r="N11" s="82"/>
      <c r="P11" s="151" t="s">
        <v>43</v>
      </c>
      <c r="Q11" s="77" t="s">
        <v>44</v>
      </c>
      <c r="R11" s="107"/>
      <c r="S11" s="107"/>
      <c r="T11" s="107"/>
      <c r="U11" s="46"/>
    </row>
    <row r="12" spans="1:21">
      <c r="A12" s="23"/>
      <c r="B12" s="23"/>
      <c r="C12" s="109"/>
      <c r="D12" s="38"/>
      <c r="E12" s="23"/>
      <c r="F12" s="137"/>
      <c r="G12" s="23"/>
      <c r="H12" s="90"/>
      <c r="I12" s="149"/>
      <c r="J12" s="137"/>
      <c r="K12" s="150"/>
      <c r="L12" s="137"/>
      <c r="M12" s="137"/>
      <c r="N12" s="82"/>
      <c r="P12" s="151"/>
      <c r="Q12" s="77" t="s">
        <v>45</v>
      </c>
      <c r="R12" s="107"/>
      <c r="S12" s="107"/>
      <c r="T12" s="107"/>
      <c r="U12" s="46"/>
    </row>
    <row r="13" spans="1:21">
      <c r="A13" s="23"/>
      <c r="B13" s="23"/>
      <c r="C13" s="109"/>
      <c r="D13" s="38"/>
      <c r="E13" s="23"/>
      <c r="F13" s="137"/>
      <c r="G13" s="23"/>
      <c r="H13" s="90"/>
      <c r="I13" s="149"/>
      <c r="J13" s="137"/>
      <c r="K13" s="150"/>
      <c r="L13" s="137"/>
      <c r="M13" s="137"/>
      <c r="N13" s="82"/>
      <c r="P13" s="151"/>
      <c r="Q13" s="77" t="s">
        <v>46</v>
      </c>
      <c r="R13" s="107"/>
      <c r="S13" s="107"/>
      <c r="T13" s="107"/>
      <c r="U13" s="46"/>
    </row>
    <row r="14" spans="1:21" ht="16.5" customHeight="1">
      <c r="A14" s="23"/>
      <c r="B14" s="23"/>
      <c r="C14" s="109"/>
      <c r="D14" s="38"/>
      <c r="E14" s="23"/>
      <c r="F14" s="137"/>
      <c r="G14" s="23"/>
      <c r="H14" s="90"/>
      <c r="I14" s="149"/>
      <c r="J14" s="137"/>
      <c r="K14" s="150"/>
      <c r="L14" s="137"/>
      <c r="M14" s="137"/>
      <c r="N14" s="82"/>
      <c r="P14" s="151"/>
      <c r="Q14" s="77" t="s">
        <v>47</v>
      </c>
      <c r="R14" s="107"/>
      <c r="S14" s="107"/>
      <c r="T14" s="107"/>
      <c r="U14" s="46"/>
    </row>
    <row r="15" spans="1:21">
      <c r="A15" s="138" t="s">
        <v>25</v>
      </c>
      <c r="B15" s="139"/>
      <c r="C15" s="139"/>
      <c r="D15" s="140"/>
      <c r="E15" s="95">
        <f>F3*0.1</f>
        <v>860</v>
      </c>
      <c r="F15" s="20"/>
      <c r="G15" s="23"/>
      <c r="H15" s="23"/>
      <c r="I15" s="23"/>
      <c r="J15" s="82"/>
      <c r="K15" s="82"/>
      <c r="L15" s="82"/>
      <c r="M15" s="82"/>
      <c r="N15" s="82"/>
      <c r="P15" s="151"/>
      <c r="Q15" s="141" t="s">
        <v>48</v>
      </c>
      <c r="R15" s="141"/>
      <c r="S15" s="141"/>
      <c r="T15" s="141"/>
      <c r="U15" s="141"/>
    </row>
    <row r="16" spans="1:21" ht="16.8" customHeight="1">
      <c r="A16" s="142" t="s">
        <v>31</v>
      </c>
      <c r="B16" s="143"/>
      <c r="C16" s="143"/>
      <c r="D16" s="143"/>
      <c r="E16" s="143"/>
      <c r="F16" s="143"/>
      <c r="G16" s="143"/>
      <c r="H16" s="143"/>
      <c r="I16" s="143"/>
      <c r="J16" s="143"/>
      <c r="K16" s="143"/>
      <c r="L16" s="144"/>
      <c r="M16" s="82">
        <f>IF(K3&gt;=2,(K3-1)*0.2*M3,0)</f>
        <v>3280</v>
      </c>
      <c r="N16" s="104" t="s">
        <v>49</v>
      </c>
      <c r="P16" s="145" t="s">
        <v>50</v>
      </c>
      <c r="Q16" s="145"/>
      <c r="R16" s="86">
        <f>R8+SUM(R11:R14)</f>
        <v>9460</v>
      </c>
      <c r="S16" s="86">
        <f t="shared" ref="S16:T16" si="0">S8+SUM(S11:S14)</f>
        <v>9020</v>
      </c>
      <c r="T16" s="86">
        <f t="shared" si="0"/>
        <v>12300</v>
      </c>
      <c r="U16" s="86"/>
    </row>
    <row r="17" spans="1:14" ht="8.4" customHeight="1">
      <c r="A17" s="82"/>
      <c r="B17" s="82"/>
      <c r="C17" s="82"/>
      <c r="D17" s="82"/>
      <c r="E17" s="82"/>
      <c r="F17" s="82"/>
      <c r="G17" s="82"/>
      <c r="H17" s="82"/>
      <c r="I17" s="82"/>
      <c r="J17" s="82"/>
      <c r="K17" s="82"/>
      <c r="L17" s="82"/>
      <c r="M17" s="82"/>
      <c r="N17" s="110"/>
    </row>
    <row r="18" spans="1:14">
      <c r="A18" s="152" t="s">
        <v>36</v>
      </c>
      <c r="B18" s="152"/>
      <c r="C18" s="152"/>
      <c r="D18" s="152"/>
      <c r="E18" s="152"/>
      <c r="F18" s="96">
        <f>F3+E15</f>
        <v>9460</v>
      </c>
      <c r="G18" s="96"/>
      <c r="H18" s="96"/>
      <c r="I18" s="96"/>
      <c r="J18" s="96"/>
      <c r="K18" s="96"/>
      <c r="L18" s="96">
        <f>L3</f>
        <v>4100</v>
      </c>
      <c r="M18" s="96">
        <f>M3+M16</f>
        <v>7380</v>
      </c>
      <c r="N18" s="110"/>
    </row>
    <row r="19" spans="1:14">
      <c r="A19" s="153" t="s">
        <v>28</v>
      </c>
      <c r="B19" s="153"/>
      <c r="C19" s="153"/>
      <c r="D19" s="153"/>
      <c r="E19" s="153"/>
      <c r="F19" s="82">
        <f>E15</f>
        <v>860</v>
      </c>
      <c r="G19" s="82"/>
      <c r="H19" s="82"/>
      <c r="I19" s="82"/>
      <c r="J19" s="82"/>
      <c r="K19" s="82"/>
      <c r="L19" s="82">
        <f>IF(K3&gt;=2,L3*0.3*(K3-1),0)</f>
        <v>4920</v>
      </c>
      <c r="M19" s="82">
        <f>IF(K3&gt;=2,L3*0.3*(K3-1),0)</f>
        <v>4920</v>
      </c>
      <c r="N19" s="110"/>
    </row>
    <row r="20" spans="1:14" ht="55.2" customHeight="1">
      <c r="A20" s="154" t="s">
        <v>51</v>
      </c>
      <c r="B20" s="155"/>
      <c r="C20" s="155"/>
      <c r="D20" s="155"/>
      <c r="E20" s="155"/>
      <c r="F20" s="82"/>
      <c r="G20" s="38"/>
      <c r="H20" s="82"/>
      <c r="I20" s="38"/>
      <c r="J20" s="82"/>
      <c r="K20" s="82"/>
      <c r="L20" s="82"/>
      <c r="M20" s="82">
        <f>M3*I20*0.1*K3</f>
        <v>0</v>
      </c>
      <c r="N20" s="104" t="s">
        <v>52</v>
      </c>
    </row>
    <row r="24" spans="1:14" ht="20.399999999999999">
      <c r="A24" s="156" t="s">
        <v>53</v>
      </c>
      <c r="B24" s="156"/>
      <c r="C24" s="156"/>
      <c r="D24" s="156"/>
      <c r="E24" s="156"/>
      <c r="F24" s="156"/>
      <c r="G24" s="156"/>
      <c r="H24" s="156"/>
      <c r="I24" s="156"/>
      <c r="J24" s="156"/>
    </row>
    <row r="25" spans="1:14" ht="31.2">
      <c r="A25" s="97" t="s">
        <v>0</v>
      </c>
      <c r="B25" s="97" t="s">
        <v>12</v>
      </c>
      <c r="C25" s="97" t="s">
        <v>2</v>
      </c>
      <c r="D25" s="97" t="s">
        <v>54</v>
      </c>
      <c r="E25" s="97" t="s">
        <v>16</v>
      </c>
      <c r="F25" s="97"/>
      <c r="G25" s="97"/>
      <c r="H25" s="97"/>
      <c r="I25" s="97" t="s">
        <v>55</v>
      </c>
      <c r="J25" s="97" t="s">
        <v>6</v>
      </c>
    </row>
    <row r="26" spans="1:14" ht="48.75" customHeight="1">
      <c r="A26" s="90" t="s">
        <v>56</v>
      </c>
      <c r="B26" s="26">
        <v>1800</v>
      </c>
      <c r="C26" s="94"/>
      <c r="D26" s="52">
        <v>100</v>
      </c>
      <c r="E26" s="42">
        <v>0</v>
      </c>
      <c r="F26" s="99"/>
      <c r="G26" s="99"/>
      <c r="H26" s="99"/>
      <c r="I26" s="99">
        <f>SUMIF(C26,"√",B26)</f>
        <v>0</v>
      </c>
      <c r="J26" s="134" t="s">
        <v>57</v>
      </c>
      <c r="K26" s="135"/>
      <c r="L26" s="135"/>
    </row>
    <row r="27" spans="1:14" ht="45">
      <c r="A27" s="90" t="s">
        <v>58</v>
      </c>
      <c r="B27" s="26">
        <v>360</v>
      </c>
      <c r="C27" s="94"/>
      <c r="D27" s="54"/>
      <c r="E27" s="26">
        <v>360</v>
      </c>
      <c r="F27" s="99"/>
      <c r="G27" s="99"/>
      <c r="H27" s="99"/>
      <c r="I27" s="99">
        <f>IF(D27&gt;=1,SUMIF(C27,"√",B27)+(D27-1)*E27,0)</f>
        <v>0</v>
      </c>
      <c r="J27" s="90" t="s">
        <v>59</v>
      </c>
    </row>
    <row r="28" spans="1:14" ht="45">
      <c r="A28" s="90" t="s">
        <v>60</v>
      </c>
      <c r="B28" s="26">
        <v>2000</v>
      </c>
      <c r="C28" s="94"/>
      <c r="D28" s="54"/>
      <c r="E28" s="42">
        <v>0</v>
      </c>
      <c r="F28" s="99"/>
      <c r="G28" s="99"/>
      <c r="H28" s="99"/>
      <c r="I28" s="99">
        <f>SUMIF(C28,"√",B28)</f>
        <v>0</v>
      </c>
      <c r="J28" s="90" t="s">
        <v>61</v>
      </c>
    </row>
  </sheetData>
  <mergeCells count="28">
    <mergeCell ref="U1:U2"/>
    <mergeCell ref="P1:Q2"/>
    <mergeCell ref="N1:N2"/>
    <mergeCell ref="N3:N10"/>
    <mergeCell ref="P3:P8"/>
    <mergeCell ref="P9:P10"/>
    <mergeCell ref="P11:P15"/>
    <mergeCell ref="A18:E18"/>
    <mergeCell ref="A19:E19"/>
    <mergeCell ref="A20:E20"/>
    <mergeCell ref="A24:J24"/>
    <mergeCell ref="M3:M14"/>
    <mergeCell ref="J26:L26"/>
    <mergeCell ref="B1:F1"/>
    <mergeCell ref="H1:K1"/>
    <mergeCell ref="A15:D15"/>
    <mergeCell ref="Q15:U15"/>
    <mergeCell ref="A16:L16"/>
    <mergeCell ref="P16:Q16"/>
    <mergeCell ref="A1:A2"/>
    <mergeCell ref="C3:C10"/>
    <mergeCell ref="D3:D10"/>
    <mergeCell ref="F3:F14"/>
    <mergeCell ref="G1:G2"/>
    <mergeCell ref="I3:I14"/>
    <mergeCell ref="J3:J14"/>
    <mergeCell ref="K3:K14"/>
    <mergeCell ref="L3:L14"/>
  </mergeCells>
  <phoneticPr fontId="24" type="noConversion"/>
  <dataValidations count="1">
    <dataValidation type="list" allowBlank="1" showInputMessage="1" showErrorMessage="1" sqref="H15:I15 G20 C26:C28 G3:G15">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30"/>
  <sheetViews>
    <sheetView tabSelected="1" workbookViewId="0">
      <pane xSplit="1" ySplit="2" topLeftCell="B3" activePane="bottomRight" state="frozen"/>
      <selection pane="topRight"/>
      <selection pane="bottomLeft"/>
      <selection pane="bottomRight" activeCell="S8" sqref="S8"/>
    </sheetView>
  </sheetViews>
  <sheetFormatPr defaultColWidth="9" defaultRowHeight="15.6"/>
  <cols>
    <col min="1" max="1" width="8.5546875" style="92" customWidth="1"/>
    <col min="2" max="2" width="6.88671875" style="92" customWidth="1"/>
    <col min="3" max="3" width="7.33203125" style="92" customWidth="1"/>
    <col min="4" max="4" width="6.109375" style="92" customWidth="1"/>
    <col min="5" max="6" width="9" style="92" customWidth="1"/>
    <col min="7" max="7" width="5.33203125" style="92" customWidth="1"/>
    <col min="8" max="8" width="8" style="92" customWidth="1"/>
    <col min="9" max="9" width="7.88671875" style="92" customWidth="1"/>
    <col min="10" max="13" width="8.6640625" style="92" customWidth="1"/>
    <col min="14" max="14" width="22.109375" style="92" customWidth="1"/>
    <col min="15" max="15" width="17.44140625" style="92" hidden="1" customWidth="1"/>
    <col min="16" max="16" width="4.77734375" style="92" customWidth="1"/>
    <col min="17" max="17" width="16.44140625" style="92" customWidth="1"/>
    <col min="18" max="18" width="12.21875" style="92" customWidth="1"/>
    <col min="19" max="19" width="11.109375" style="92" customWidth="1"/>
    <col min="20" max="20" width="12.33203125" style="92" customWidth="1"/>
    <col min="21" max="21" width="18.6640625" style="92" customWidth="1"/>
    <col min="22" max="16384" width="9" style="92"/>
  </cols>
  <sheetData>
    <row r="1" spans="1:21" ht="16.5" customHeight="1">
      <c r="A1" s="146" t="s">
        <v>0</v>
      </c>
      <c r="B1" s="136" t="s">
        <v>62</v>
      </c>
      <c r="C1" s="136"/>
      <c r="D1" s="136"/>
      <c r="E1" s="136"/>
      <c r="F1" s="136"/>
      <c r="G1" s="148" t="s">
        <v>2</v>
      </c>
      <c r="H1" s="137" t="s">
        <v>3</v>
      </c>
      <c r="I1" s="137"/>
      <c r="J1" s="137"/>
      <c r="K1" s="137"/>
      <c r="L1" s="20" t="s">
        <v>4</v>
      </c>
      <c r="M1" s="55" t="s">
        <v>5</v>
      </c>
      <c r="N1" s="159" t="s">
        <v>6</v>
      </c>
      <c r="O1" s="103"/>
      <c r="P1" s="158" t="s">
        <v>7</v>
      </c>
      <c r="Q1" s="158"/>
      <c r="R1" s="20" t="s">
        <v>1</v>
      </c>
      <c r="S1" s="20" t="s">
        <v>4</v>
      </c>
      <c r="T1" s="55" t="s">
        <v>5</v>
      </c>
      <c r="U1" s="157" t="s">
        <v>8</v>
      </c>
    </row>
    <row r="2" spans="1:21" ht="77.25" customHeight="1">
      <c r="A2" s="146"/>
      <c r="B2" s="22" t="s">
        <v>9</v>
      </c>
      <c r="C2" s="22" t="s">
        <v>10</v>
      </c>
      <c r="D2" s="22" t="s">
        <v>11</v>
      </c>
      <c r="E2" s="22"/>
      <c r="F2" s="22" t="s">
        <v>13</v>
      </c>
      <c r="G2" s="148"/>
      <c r="H2" s="113" t="s">
        <v>213</v>
      </c>
      <c r="I2" s="93" t="s">
        <v>15</v>
      </c>
      <c r="J2" s="21" t="s">
        <v>16</v>
      </c>
      <c r="K2" s="21" t="s">
        <v>17</v>
      </c>
      <c r="L2" s="21" t="s">
        <v>18</v>
      </c>
      <c r="M2" s="21" t="s">
        <v>18</v>
      </c>
      <c r="N2" s="159"/>
      <c r="O2" s="103"/>
      <c r="P2" s="158"/>
      <c r="Q2" s="158"/>
      <c r="R2" s="22" t="s">
        <v>13</v>
      </c>
      <c r="S2" s="21" t="s">
        <v>18</v>
      </c>
      <c r="T2" s="21" t="s">
        <v>18</v>
      </c>
      <c r="U2" s="157"/>
    </row>
    <row r="3" spans="1:21" ht="16.5" customHeight="1">
      <c r="A3" s="114" t="s">
        <v>63</v>
      </c>
      <c r="B3" s="114">
        <v>6800</v>
      </c>
      <c r="C3" s="149">
        <v>2600</v>
      </c>
      <c r="D3" s="174">
        <v>3</v>
      </c>
      <c r="E3" s="23"/>
      <c r="F3" s="137">
        <f>IF(AND(D3&gt;=1),SUMIF(G3:G14,"√",B3:B14)+(D3-1)*C3,0)</f>
        <v>18200</v>
      </c>
      <c r="G3" s="25" t="s">
        <v>20</v>
      </c>
      <c r="H3" s="90">
        <v>2400</v>
      </c>
      <c r="I3" s="149">
        <v>3</v>
      </c>
      <c r="J3" s="137">
        <v>1000</v>
      </c>
      <c r="K3" s="150">
        <v>5</v>
      </c>
      <c r="L3" s="137">
        <f>IF(AND(I3&gt;=1,K3&gt;=1),SUMIF(G3:G14,"√",H3:H14)+(I3-1)*J3,0)</f>
        <v>6700</v>
      </c>
      <c r="M3" s="137">
        <f>IF(AND(I3&gt;=1,K3&gt;=1),SUMIF(G3:G14,"√",H3:H14)+(I3-1)*J3,0)</f>
        <v>6700</v>
      </c>
      <c r="N3" s="82" t="s">
        <v>64</v>
      </c>
      <c r="O3" s="103"/>
      <c r="P3" s="161" t="s">
        <v>22</v>
      </c>
      <c r="Q3" s="29" t="s">
        <v>23</v>
      </c>
      <c r="R3" s="75">
        <f>F3</f>
        <v>18200</v>
      </c>
      <c r="S3" s="75">
        <f>L3</f>
        <v>6700</v>
      </c>
      <c r="T3" s="75">
        <f>M3</f>
        <v>6700</v>
      </c>
      <c r="U3" s="46"/>
    </row>
    <row r="4" spans="1:21" ht="30">
      <c r="A4" s="114" t="s">
        <v>65</v>
      </c>
      <c r="B4" s="114">
        <v>3600</v>
      </c>
      <c r="C4" s="149"/>
      <c r="D4" s="175"/>
      <c r="E4" s="23"/>
      <c r="F4" s="137"/>
      <c r="G4" s="25" t="s">
        <v>20</v>
      </c>
      <c r="H4" s="90">
        <v>1300</v>
      </c>
      <c r="I4" s="149"/>
      <c r="J4" s="137"/>
      <c r="K4" s="150"/>
      <c r="L4" s="137"/>
      <c r="M4" s="137"/>
      <c r="N4" s="82" t="s">
        <v>66</v>
      </c>
      <c r="O4" s="103"/>
      <c r="P4" s="162"/>
      <c r="Q4" s="77" t="s">
        <v>25</v>
      </c>
      <c r="R4" s="75">
        <f>E15</f>
        <v>1820</v>
      </c>
      <c r="S4" s="75"/>
      <c r="T4" s="75"/>
      <c r="U4" s="46" t="s">
        <v>26</v>
      </c>
    </row>
    <row r="5" spans="1:21">
      <c r="A5" s="114" t="s">
        <v>67</v>
      </c>
      <c r="B5" s="114">
        <v>2600</v>
      </c>
      <c r="C5" s="149"/>
      <c r="D5" s="175"/>
      <c r="E5" s="23"/>
      <c r="F5" s="137"/>
      <c r="G5" s="25"/>
      <c r="H5" s="90">
        <v>1000</v>
      </c>
      <c r="I5" s="149"/>
      <c r="J5" s="137"/>
      <c r="K5" s="150"/>
      <c r="L5" s="137"/>
      <c r="M5" s="137"/>
      <c r="N5" s="82" t="s">
        <v>66</v>
      </c>
      <c r="O5" s="103"/>
      <c r="P5" s="162"/>
      <c r="Q5" s="77" t="s">
        <v>28</v>
      </c>
      <c r="R5" s="75"/>
      <c r="S5" s="75">
        <f>L19</f>
        <v>8040</v>
      </c>
      <c r="T5" s="75">
        <f>M19</f>
        <v>8040</v>
      </c>
      <c r="U5" s="46" t="s">
        <v>29</v>
      </c>
    </row>
    <row r="6" spans="1:21">
      <c r="A6" s="114" t="s">
        <v>68</v>
      </c>
      <c r="B6" s="114">
        <v>2600</v>
      </c>
      <c r="C6" s="149"/>
      <c r="D6" s="175"/>
      <c r="E6" s="23"/>
      <c r="F6" s="137"/>
      <c r="G6" s="25"/>
      <c r="H6" s="90">
        <v>1000</v>
      </c>
      <c r="I6" s="149"/>
      <c r="J6" s="137"/>
      <c r="K6" s="150"/>
      <c r="L6" s="137"/>
      <c r="M6" s="137"/>
      <c r="N6" s="82"/>
      <c r="O6" s="103"/>
      <c r="P6" s="162"/>
      <c r="Q6" s="77" t="s">
        <v>31</v>
      </c>
      <c r="R6" s="75"/>
      <c r="S6" s="75"/>
      <c r="T6" s="78">
        <f>M16</f>
        <v>5360</v>
      </c>
      <c r="U6" s="46" t="s">
        <v>32</v>
      </c>
    </row>
    <row r="7" spans="1:21">
      <c r="A7" s="114" t="s">
        <v>69</v>
      </c>
      <c r="B7" s="114">
        <v>2600</v>
      </c>
      <c r="C7" s="149"/>
      <c r="D7" s="175"/>
      <c r="E7" s="23"/>
      <c r="F7" s="137"/>
      <c r="G7" s="25" t="s">
        <v>20</v>
      </c>
      <c r="H7" s="90">
        <v>1000</v>
      </c>
      <c r="I7" s="149"/>
      <c r="J7" s="137"/>
      <c r="K7" s="150"/>
      <c r="L7" s="137"/>
      <c r="M7" s="137"/>
      <c r="N7" s="82" t="s">
        <v>66</v>
      </c>
      <c r="O7" s="103"/>
      <c r="P7" s="162"/>
      <c r="Q7" s="77" t="s">
        <v>34</v>
      </c>
      <c r="R7" s="75"/>
      <c r="S7" s="75"/>
      <c r="T7" s="78">
        <f>M20</f>
        <v>0</v>
      </c>
      <c r="U7" s="46" t="s">
        <v>26</v>
      </c>
    </row>
    <row r="8" spans="1:21" ht="42.75" customHeight="1">
      <c r="A8" s="114" t="s">
        <v>70</v>
      </c>
      <c r="B8" s="114">
        <v>5100</v>
      </c>
      <c r="C8" s="149"/>
      <c r="D8" s="175"/>
      <c r="E8" s="23"/>
      <c r="F8" s="137"/>
      <c r="G8" s="25"/>
      <c r="H8" s="90">
        <v>1800</v>
      </c>
      <c r="I8" s="149"/>
      <c r="J8" s="137"/>
      <c r="K8" s="150"/>
      <c r="L8" s="137"/>
      <c r="M8" s="137"/>
      <c r="N8" s="82" t="s">
        <v>71</v>
      </c>
      <c r="O8" s="103"/>
      <c r="P8" s="163"/>
      <c r="Q8" s="79" t="s">
        <v>72</v>
      </c>
      <c r="R8" s="80">
        <f>SUM(R3:R7)</f>
        <v>20020</v>
      </c>
      <c r="S8" s="80">
        <f>SUM(S3:S7)</f>
        <v>14740</v>
      </c>
      <c r="T8" s="80">
        <f>SUM(T3:T7)</f>
        <v>20100</v>
      </c>
      <c r="U8" s="46"/>
    </row>
    <row r="9" spans="1:21" ht="16.5" customHeight="1">
      <c r="A9" s="114" t="s">
        <v>27</v>
      </c>
      <c r="B9" s="114">
        <v>4600</v>
      </c>
      <c r="C9" s="149"/>
      <c r="D9" s="175"/>
      <c r="E9" s="23"/>
      <c r="F9" s="137"/>
      <c r="G9" s="25"/>
      <c r="H9" s="90">
        <v>1700</v>
      </c>
      <c r="I9" s="149"/>
      <c r="J9" s="137"/>
      <c r="K9" s="150"/>
      <c r="L9" s="137"/>
      <c r="M9" s="137"/>
      <c r="N9" s="82" t="s">
        <v>73</v>
      </c>
      <c r="O9" s="103"/>
      <c r="P9" s="165" t="s">
        <v>74</v>
      </c>
      <c r="Q9" s="166"/>
      <c r="R9" s="75">
        <f>I26+I28+I29+I27+I30</f>
        <v>0</v>
      </c>
      <c r="S9" s="75">
        <f>I26+I28+I29+I27+I30</f>
        <v>0</v>
      </c>
      <c r="T9" s="75">
        <f>I27</f>
        <v>0</v>
      </c>
      <c r="U9" s="46"/>
    </row>
    <row r="10" spans="1:21" ht="50.4">
      <c r="A10" s="114" t="s">
        <v>19</v>
      </c>
      <c r="B10" s="114">
        <v>3400</v>
      </c>
      <c r="C10" s="149"/>
      <c r="D10" s="175"/>
      <c r="E10" s="23"/>
      <c r="F10" s="137"/>
      <c r="G10" s="25"/>
      <c r="H10" s="90">
        <v>1200</v>
      </c>
      <c r="I10" s="149"/>
      <c r="J10" s="137"/>
      <c r="K10" s="150"/>
      <c r="L10" s="137"/>
      <c r="M10" s="137"/>
      <c r="N10" s="82" t="s">
        <v>75</v>
      </c>
      <c r="O10" s="103"/>
      <c r="P10" s="164" t="s">
        <v>38</v>
      </c>
      <c r="Q10" s="77" t="s">
        <v>39</v>
      </c>
      <c r="R10" s="75">
        <f>R4</f>
        <v>1820</v>
      </c>
      <c r="S10" s="75">
        <f>S3*0.3</f>
        <v>2010</v>
      </c>
      <c r="T10" s="78">
        <f>T3*0.5</f>
        <v>3350</v>
      </c>
      <c r="U10" s="81" t="s">
        <v>40</v>
      </c>
    </row>
    <row r="11" spans="1:21">
      <c r="A11" s="114" t="s">
        <v>24</v>
      </c>
      <c r="B11" s="114">
        <v>3400</v>
      </c>
      <c r="C11" s="149"/>
      <c r="D11" s="175"/>
      <c r="E11" s="23"/>
      <c r="F11" s="137"/>
      <c r="G11" s="25"/>
      <c r="H11" s="90">
        <v>1200</v>
      </c>
      <c r="I11" s="149"/>
      <c r="J11" s="137"/>
      <c r="K11" s="150"/>
      <c r="L11" s="137"/>
      <c r="M11" s="137"/>
      <c r="N11" s="82" t="s">
        <v>75</v>
      </c>
      <c r="O11" s="103"/>
      <c r="P11" s="164"/>
      <c r="Q11" s="77" t="s">
        <v>42</v>
      </c>
      <c r="R11" s="75"/>
      <c r="S11" s="75"/>
      <c r="T11" s="78">
        <f>I20*T3*0.1</f>
        <v>0</v>
      </c>
      <c r="U11" s="46"/>
    </row>
    <row r="12" spans="1:21">
      <c r="A12" s="114" t="s">
        <v>76</v>
      </c>
      <c r="B12" s="114">
        <v>4600</v>
      </c>
      <c r="C12" s="149"/>
      <c r="D12" s="175"/>
      <c r="E12" s="23"/>
      <c r="F12" s="137"/>
      <c r="G12" s="25"/>
      <c r="H12" s="90">
        <v>1700</v>
      </c>
      <c r="I12" s="149"/>
      <c r="J12" s="137"/>
      <c r="K12" s="150"/>
      <c r="L12" s="137"/>
      <c r="M12" s="137"/>
      <c r="N12" s="82" t="s">
        <v>77</v>
      </c>
      <c r="O12" s="103"/>
      <c r="P12" s="170" t="s">
        <v>43</v>
      </c>
      <c r="Q12" s="77" t="s">
        <v>44</v>
      </c>
      <c r="R12" s="107"/>
      <c r="S12" s="107"/>
      <c r="T12" s="107"/>
      <c r="U12" s="46"/>
    </row>
    <row r="13" spans="1:21">
      <c r="A13" s="114" t="s">
        <v>78</v>
      </c>
      <c r="B13" s="114">
        <v>8000</v>
      </c>
      <c r="C13" s="149"/>
      <c r="D13" s="175"/>
      <c r="E13" s="23"/>
      <c r="F13" s="137"/>
      <c r="G13" s="25"/>
      <c r="H13" s="90">
        <v>2900</v>
      </c>
      <c r="I13" s="149"/>
      <c r="J13" s="137"/>
      <c r="K13" s="150"/>
      <c r="L13" s="137"/>
      <c r="M13" s="137"/>
      <c r="N13" s="82" t="s">
        <v>75</v>
      </c>
      <c r="O13" s="103"/>
      <c r="P13" s="171"/>
      <c r="Q13" s="77" t="s">
        <v>45</v>
      </c>
      <c r="R13" s="107"/>
      <c r="S13" s="107"/>
      <c r="T13" s="107"/>
      <c r="U13" s="46"/>
    </row>
    <row r="14" spans="1:21" ht="30" customHeight="1">
      <c r="A14" s="23" t="s">
        <v>79</v>
      </c>
      <c r="B14" s="23">
        <v>4800</v>
      </c>
      <c r="C14" s="149"/>
      <c r="D14" s="176"/>
      <c r="E14" s="23"/>
      <c r="F14" s="137"/>
      <c r="G14" s="25"/>
      <c r="H14" s="90">
        <v>1800</v>
      </c>
      <c r="I14" s="149"/>
      <c r="J14" s="137"/>
      <c r="K14" s="150"/>
      <c r="L14" s="137"/>
      <c r="M14" s="137"/>
      <c r="N14" s="82" t="s">
        <v>75</v>
      </c>
      <c r="O14" s="103"/>
      <c r="P14" s="171"/>
      <c r="Q14" s="77" t="s">
        <v>46</v>
      </c>
      <c r="R14" s="107"/>
      <c r="S14" s="107"/>
      <c r="T14" s="107"/>
      <c r="U14" s="46"/>
    </row>
    <row r="15" spans="1:21">
      <c r="A15" s="138" t="s">
        <v>25</v>
      </c>
      <c r="B15" s="139"/>
      <c r="C15" s="139"/>
      <c r="D15" s="140"/>
      <c r="E15" s="95">
        <f>IF(F3&lt;&gt;0,F3*0.1,0)</f>
        <v>1820</v>
      </c>
      <c r="F15" s="20"/>
      <c r="G15" s="25"/>
      <c r="H15" s="23"/>
      <c r="I15" s="23"/>
      <c r="J15" s="82"/>
      <c r="K15" s="82"/>
      <c r="L15" s="82"/>
      <c r="M15" s="82"/>
      <c r="N15" s="82"/>
      <c r="O15" s="103"/>
      <c r="P15" s="171"/>
      <c r="Q15" s="77" t="s">
        <v>47</v>
      </c>
      <c r="R15" s="107"/>
      <c r="S15" s="107"/>
      <c r="T15" s="107"/>
      <c r="U15" s="46"/>
    </row>
    <row r="16" spans="1:21" ht="66">
      <c r="A16" s="142" t="s">
        <v>31</v>
      </c>
      <c r="B16" s="143"/>
      <c r="C16" s="143"/>
      <c r="D16" s="143"/>
      <c r="E16" s="143"/>
      <c r="F16" s="143"/>
      <c r="G16" s="143"/>
      <c r="H16" s="143"/>
      <c r="I16" s="143"/>
      <c r="J16" s="143"/>
      <c r="K16" s="143"/>
      <c r="L16" s="144"/>
      <c r="M16" s="82">
        <f>IF(K3&gt;=2,(K3-1)*0.2*M3,0)</f>
        <v>5360</v>
      </c>
      <c r="N16" s="104" t="s">
        <v>49</v>
      </c>
      <c r="O16" s="103"/>
      <c r="P16" s="172"/>
      <c r="Q16" s="167" t="s">
        <v>48</v>
      </c>
      <c r="R16" s="168"/>
      <c r="S16" s="168"/>
      <c r="T16" s="168"/>
      <c r="U16" s="169"/>
    </row>
    <row r="17" spans="1:21">
      <c r="A17" s="82"/>
      <c r="B17" s="82"/>
      <c r="C17" s="82"/>
      <c r="D17" s="82"/>
      <c r="E17" s="82"/>
      <c r="F17" s="82"/>
      <c r="G17" s="82"/>
      <c r="H17" s="82"/>
      <c r="I17" s="82"/>
      <c r="J17" s="82"/>
      <c r="K17" s="82"/>
      <c r="L17" s="82"/>
      <c r="M17" s="82"/>
      <c r="N17" s="82"/>
      <c r="O17" s="103"/>
      <c r="P17" s="145" t="s">
        <v>50</v>
      </c>
      <c r="Q17" s="145"/>
      <c r="R17" s="86">
        <f>R8+SUM(R12:R15)+R9</f>
        <v>20020</v>
      </c>
      <c r="S17" s="86">
        <f t="shared" ref="S17:T17" si="0">S8+SUM(S12:S15)+S9</f>
        <v>14740</v>
      </c>
      <c r="T17" s="86">
        <f t="shared" si="0"/>
        <v>20100</v>
      </c>
      <c r="U17" s="86"/>
    </row>
    <row r="18" spans="1:21">
      <c r="A18" s="152" t="s">
        <v>36</v>
      </c>
      <c r="B18" s="152"/>
      <c r="C18" s="152"/>
      <c r="D18" s="152"/>
      <c r="E18" s="152"/>
      <c r="F18" s="96">
        <f>F3+E15</f>
        <v>20020</v>
      </c>
      <c r="G18" s="96"/>
      <c r="H18" s="96"/>
      <c r="I18" s="96"/>
      <c r="J18" s="96"/>
      <c r="K18" s="96"/>
      <c r="L18" s="96">
        <f>L3</f>
        <v>6700</v>
      </c>
      <c r="M18" s="96">
        <f>M3+M16</f>
        <v>12060</v>
      </c>
      <c r="N18" s="82"/>
      <c r="O18" s="103"/>
    </row>
    <row r="19" spans="1:21">
      <c r="A19" s="153" t="s">
        <v>28</v>
      </c>
      <c r="B19" s="153"/>
      <c r="C19" s="153"/>
      <c r="D19" s="153"/>
      <c r="E19" s="153"/>
      <c r="F19" s="82">
        <f>E15</f>
        <v>1820</v>
      </c>
      <c r="G19" s="82"/>
      <c r="H19" s="82"/>
      <c r="I19" s="82"/>
      <c r="J19" s="82"/>
      <c r="K19" s="82"/>
      <c r="L19" s="82">
        <f>IF(K3&gt;=2,L3*0.3*(K3-1),0)</f>
        <v>8040</v>
      </c>
      <c r="M19" s="82">
        <f>IF(K3&gt;=2,L3*0.3*(K3-1),0)</f>
        <v>8040</v>
      </c>
      <c r="N19" s="82"/>
      <c r="O19" s="103"/>
    </row>
    <row r="20" spans="1:21" ht="51" customHeight="1">
      <c r="A20" s="154" t="s">
        <v>51</v>
      </c>
      <c r="B20" s="155"/>
      <c r="C20" s="155"/>
      <c r="D20" s="155"/>
      <c r="E20" s="155"/>
      <c r="F20" s="82"/>
      <c r="G20" s="38"/>
      <c r="H20" s="82"/>
      <c r="I20" s="38">
        <v>0</v>
      </c>
      <c r="J20" s="82"/>
      <c r="K20" s="82"/>
      <c r="L20" s="82"/>
      <c r="M20" s="82">
        <f>M3*I20*0.1*K3</f>
        <v>0</v>
      </c>
      <c r="N20" s="104" t="s">
        <v>52</v>
      </c>
      <c r="O20" s="105"/>
    </row>
    <row r="24" spans="1:21" ht="20.399999999999999">
      <c r="A24" s="156" t="s">
        <v>80</v>
      </c>
      <c r="B24" s="156"/>
      <c r="C24" s="156"/>
      <c r="D24" s="156"/>
      <c r="E24" s="156"/>
      <c r="F24" s="156"/>
      <c r="G24" s="156"/>
      <c r="H24" s="156"/>
      <c r="I24" s="156"/>
      <c r="J24" s="156"/>
      <c r="K24" s="156"/>
      <c r="L24" s="156"/>
    </row>
    <row r="25" spans="1:21" ht="31.2">
      <c r="A25" s="97" t="s">
        <v>0</v>
      </c>
      <c r="B25" s="97" t="s">
        <v>12</v>
      </c>
      <c r="C25" s="97" t="s">
        <v>2</v>
      </c>
      <c r="D25" s="97" t="s">
        <v>54</v>
      </c>
      <c r="E25" s="97" t="s">
        <v>16</v>
      </c>
      <c r="F25" s="97"/>
      <c r="G25" s="97"/>
      <c r="H25" s="97"/>
      <c r="I25" s="97" t="s">
        <v>55</v>
      </c>
      <c r="J25" s="177" t="s">
        <v>6</v>
      </c>
      <c r="K25" s="177"/>
      <c r="L25" s="177"/>
    </row>
    <row r="26" spans="1:21" ht="60" customHeight="1">
      <c r="A26" s="90" t="s">
        <v>81</v>
      </c>
      <c r="B26" s="26">
        <v>2800</v>
      </c>
      <c r="C26" s="94"/>
      <c r="D26" s="98">
        <v>100</v>
      </c>
      <c r="E26" s="98">
        <v>0</v>
      </c>
      <c r="F26" s="99"/>
      <c r="G26" s="99"/>
      <c r="H26" s="99"/>
      <c r="I26" s="106">
        <f>SUMIF(C26,"√",B26)</f>
        <v>0</v>
      </c>
      <c r="J26" s="178" t="s">
        <v>82</v>
      </c>
      <c r="K26" s="179"/>
      <c r="L26" s="180"/>
    </row>
    <row r="27" spans="1:21" ht="30">
      <c r="A27" s="90" t="s">
        <v>83</v>
      </c>
      <c r="B27" s="26">
        <v>600</v>
      </c>
      <c r="C27" s="94"/>
      <c r="D27" s="54">
        <v>1</v>
      </c>
      <c r="E27" s="100">
        <v>600</v>
      </c>
      <c r="F27" s="99"/>
      <c r="G27" s="99"/>
      <c r="H27" s="99"/>
      <c r="I27" s="106">
        <f>IF(D27&gt;=1,SUMIF(C27,"√",B27)+(D27-1)*E27,0)</f>
        <v>0</v>
      </c>
      <c r="J27" s="173" t="s">
        <v>84</v>
      </c>
      <c r="K27" s="173"/>
      <c r="L27" s="173"/>
    </row>
    <row r="28" spans="1:21" ht="30">
      <c r="A28" s="90" t="s">
        <v>85</v>
      </c>
      <c r="B28" s="26">
        <v>800</v>
      </c>
      <c r="C28" s="94"/>
      <c r="D28" s="54">
        <v>1</v>
      </c>
      <c r="E28" s="100">
        <v>800</v>
      </c>
      <c r="F28" s="99"/>
      <c r="G28" s="99"/>
      <c r="H28" s="99"/>
      <c r="I28" s="106">
        <f>IF(D28&gt;=1,SUMIF(C28,"√",B28)+(D28-1)*E28,0)</f>
        <v>0</v>
      </c>
      <c r="J28" s="173" t="s">
        <v>86</v>
      </c>
      <c r="K28" s="173"/>
      <c r="L28" s="173"/>
    </row>
    <row r="29" spans="1:21" ht="30">
      <c r="A29" s="90" t="s">
        <v>60</v>
      </c>
      <c r="B29" s="26">
        <v>2000</v>
      </c>
      <c r="C29" s="94"/>
      <c r="D29" s="54">
        <v>1</v>
      </c>
      <c r="E29" s="100">
        <v>0</v>
      </c>
      <c r="F29" s="99"/>
      <c r="G29" s="99"/>
      <c r="H29" s="99"/>
      <c r="I29" s="106">
        <f>SUMIF(C29,"√",B29)</f>
        <v>0</v>
      </c>
      <c r="J29" s="173" t="s">
        <v>61</v>
      </c>
      <c r="K29" s="173"/>
      <c r="L29" s="173"/>
    </row>
    <row r="30" spans="1:21">
      <c r="A30" s="82" t="s">
        <v>87</v>
      </c>
      <c r="B30" s="26">
        <v>1380</v>
      </c>
      <c r="C30" s="94"/>
      <c r="D30" s="54">
        <v>1</v>
      </c>
      <c r="E30" s="101">
        <v>1380</v>
      </c>
      <c r="F30" s="102"/>
      <c r="G30" s="102"/>
      <c r="H30" s="102"/>
      <c r="I30" s="106">
        <f>SUMIF(C30,"√",B30)</f>
        <v>0</v>
      </c>
      <c r="J30" s="173" t="s">
        <v>88</v>
      </c>
      <c r="K30" s="173"/>
      <c r="L30" s="173"/>
    </row>
  </sheetData>
  <mergeCells count="33">
    <mergeCell ref="J30:L30"/>
    <mergeCell ref="A1:A2"/>
    <mergeCell ref="C3:C14"/>
    <mergeCell ref="D3:D14"/>
    <mergeCell ref="F3:F14"/>
    <mergeCell ref="G1:G2"/>
    <mergeCell ref="I3:I14"/>
    <mergeCell ref="J3:J14"/>
    <mergeCell ref="K3:K14"/>
    <mergeCell ref="L3:L14"/>
    <mergeCell ref="J25:L25"/>
    <mergeCell ref="J26:L26"/>
    <mergeCell ref="J27:L27"/>
    <mergeCell ref="J28:L28"/>
    <mergeCell ref="J29:L29"/>
    <mergeCell ref="B1:F1"/>
    <mergeCell ref="P17:Q17"/>
    <mergeCell ref="A18:E18"/>
    <mergeCell ref="A19:E19"/>
    <mergeCell ref="A20:E20"/>
    <mergeCell ref="A24:L24"/>
    <mergeCell ref="H1:K1"/>
    <mergeCell ref="P9:Q9"/>
    <mergeCell ref="A15:D15"/>
    <mergeCell ref="A16:L16"/>
    <mergeCell ref="Q16:U16"/>
    <mergeCell ref="M3:M14"/>
    <mergeCell ref="N1:N2"/>
    <mergeCell ref="P3:P8"/>
    <mergeCell ref="P10:P11"/>
    <mergeCell ref="P12:P16"/>
    <mergeCell ref="U1:U2"/>
    <mergeCell ref="P1:Q2"/>
  </mergeCells>
  <phoneticPr fontId="24" type="noConversion"/>
  <dataValidations count="1">
    <dataValidation type="list" allowBlank="1" showInputMessage="1" showErrorMessage="1" sqref="H15:I15 G20 C26:C30 G3:G15">
      <formula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W73"/>
  <sheetViews>
    <sheetView workbookViewId="0">
      <pane ySplit="2" topLeftCell="A3" activePane="bottomLeft" state="frozen"/>
      <selection pane="bottomLeft" activeCell="F4" sqref="F4:F24"/>
    </sheetView>
  </sheetViews>
  <sheetFormatPr defaultColWidth="9" defaultRowHeight="13.2"/>
  <cols>
    <col min="1" max="1" width="10.33203125" style="12" customWidth="1"/>
    <col min="2" max="2" width="20.21875" style="12" customWidth="1"/>
    <col min="3" max="3" width="7.44140625" style="12" customWidth="1"/>
    <col min="4" max="4" width="7.21875" style="12" customWidth="1"/>
    <col min="5" max="6" width="10.33203125" style="12" customWidth="1"/>
    <col min="7" max="7" width="6" style="12" customWidth="1"/>
    <col min="8" max="8" width="10" style="12" customWidth="1"/>
    <col min="9" max="9" width="6.5546875" style="13" customWidth="1"/>
    <col min="10" max="10" width="7.33203125" style="12" customWidth="1"/>
    <col min="11" max="11" width="7.5546875" style="12" customWidth="1"/>
    <col min="12" max="12" width="10.5546875" style="12" customWidth="1"/>
    <col min="13" max="13" width="11" style="12" customWidth="1"/>
    <col min="14" max="14" width="21.6640625" style="12" customWidth="1"/>
    <col min="15" max="15" width="11.33203125" style="12" customWidth="1"/>
    <col min="16" max="16" width="29" style="14" customWidth="1"/>
    <col min="17" max="17" width="20.5546875" style="15" customWidth="1"/>
    <col min="18" max="18" width="4" style="15" customWidth="1"/>
    <col min="19" max="19" width="18.44140625" style="15" customWidth="1"/>
    <col min="20" max="20" width="12.77734375" style="12" customWidth="1"/>
    <col min="21" max="21" width="15.88671875" style="12" customWidth="1"/>
    <col min="22" max="22" width="19.21875" style="12" customWidth="1"/>
    <col min="23" max="23" width="29.77734375" style="12" customWidth="1"/>
    <col min="24" max="260" width="9" style="12"/>
    <col min="261" max="261" width="5.6640625" style="12" customWidth="1"/>
    <col min="262" max="262" width="11.21875" style="12" customWidth="1"/>
    <col min="263" max="263" width="9.44140625" style="12" customWidth="1"/>
    <col min="264" max="264" width="7.21875" style="12" customWidth="1"/>
    <col min="265" max="265" width="10.33203125" style="12" customWidth="1"/>
    <col min="266" max="266" width="10" style="12" customWidth="1"/>
    <col min="267" max="267" width="7.109375" style="12" customWidth="1"/>
    <col min="268" max="268" width="8.77734375" style="12" customWidth="1"/>
    <col min="269" max="269" width="8.6640625" style="12" customWidth="1"/>
    <col min="270" max="270" width="9.21875" style="12" customWidth="1"/>
    <col min="271" max="271" width="29" style="12" customWidth="1"/>
    <col min="272" max="272" width="4" style="12" customWidth="1"/>
    <col min="273" max="273" width="5.33203125" style="12" customWidth="1"/>
    <col min="274" max="274" width="17.6640625" style="12" customWidth="1"/>
    <col min="275" max="275" width="13.44140625" style="12" customWidth="1"/>
    <col min="276" max="276" width="10.77734375" style="12" customWidth="1"/>
    <col min="277" max="516" width="9" style="12"/>
    <col min="517" max="517" width="5.6640625" style="12" customWidth="1"/>
    <col min="518" max="518" width="11.21875" style="12" customWidth="1"/>
    <col min="519" max="519" width="9.44140625" style="12" customWidth="1"/>
    <col min="520" max="520" width="7.21875" style="12" customWidth="1"/>
    <col min="521" max="521" width="10.33203125" style="12" customWidth="1"/>
    <col min="522" max="522" width="10" style="12" customWidth="1"/>
    <col min="523" max="523" width="7.109375" style="12" customWidth="1"/>
    <col min="524" max="524" width="8.77734375" style="12" customWidth="1"/>
    <col min="525" max="525" width="8.6640625" style="12" customWidth="1"/>
    <col min="526" max="526" width="9.21875" style="12" customWidth="1"/>
    <col min="527" max="527" width="29" style="12" customWidth="1"/>
    <col min="528" max="528" width="4" style="12" customWidth="1"/>
    <col min="529" max="529" width="5.33203125" style="12" customWidth="1"/>
    <col min="530" max="530" width="17.6640625" style="12" customWidth="1"/>
    <col min="531" max="531" width="13.44140625" style="12" customWidth="1"/>
    <col min="532" max="532" width="10.77734375" style="12" customWidth="1"/>
    <col min="533" max="772" width="9" style="12"/>
    <col min="773" max="773" width="5.6640625" style="12" customWidth="1"/>
    <col min="774" max="774" width="11.21875" style="12" customWidth="1"/>
    <col min="775" max="775" width="9.44140625" style="12" customWidth="1"/>
    <col min="776" max="776" width="7.21875" style="12" customWidth="1"/>
    <col min="777" max="777" width="10.33203125" style="12" customWidth="1"/>
    <col min="778" max="778" width="10" style="12" customWidth="1"/>
    <col min="779" max="779" width="7.109375" style="12" customWidth="1"/>
    <col min="780" max="780" width="8.77734375" style="12" customWidth="1"/>
    <col min="781" max="781" width="8.6640625" style="12" customWidth="1"/>
    <col min="782" max="782" width="9.21875" style="12" customWidth="1"/>
    <col min="783" max="783" width="29" style="12" customWidth="1"/>
    <col min="784" max="784" width="4" style="12" customWidth="1"/>
    <col min="785" max="785" width="5.33203125" style="12" customWidth="1"/>
    <col min="786" max="786" width="17.6640625" style="12" customWidth="1"/>
    <col min="787" max="787" width="13.44140625" style="12" customWidth="1"/>
    <col min="788" max="788" width="10.77734375" style="12" customWidth="1"/>
    <col min="789" max="1028" width="9" style="12"/>
    <col min="1029" max="1029" width="5.6640625" style="12" customWidth="1"/>
    <col min="1030" max="1030" width="11.21875" style="12" customWidth="1"/>
    <col min="1031" max="1031" width="9.44140625" style="12" customWidth="1"/>
    <col min="1032" max="1032" width="7.21875" style="12" customWidth="1"/>
    <col min="1033" max="1033" width="10.33203125" style="12" customWidth="1"/>
    <col min="1034" max="1034" width="10" style="12" customWidth="1"/>
    <col min="1035" max="1035" width="7.109375" style="12" customWidth="1"/>
    <col min="1036" max="1036" width="8.77734375" style="12" customWidth="1"/>
    <col min="1037" max="1037" width="8.6640625" style="12" customWidth="1"/>
    <col min="1038" max="1038" width="9.21875" style="12" customWidth="1"/>
    <col min="1039" max="1039" width="29" style="12" customWidth="1"/>
    <col min="1040" max="1040" width="4" style="12" customWidth="1"/>
    <col min="1041" max="1041" width="5.33203125" style="12" customWidth="1"/>
    <col min="1042" max="1042" width="17.6640625" style="12" customWidth="1"/>
    <col min="1043" max="1043" width="13.44140625" style="12" customWidth="1"/>
    <col min="1044" max="1044" width="10.77734375" style="12" customWidth="1"/>
    <col min="1045" max="1284" width="9" style="12"/>
    <col min="1285" max="1285" width="5.6640625" style="12" customWidth="1"/>
    <col min="1286" max="1286" width="11.21875" style="12" customWidth="1"/>
    <col min="1287" max="1287" width="9.44140625" style="12" customWidth="1"/>
    <col min="1288" max="1288" width="7.21875" style="12" customWidth="1"/>
    <col min="1289" max="1289" width="10.33203125" style="12" customWidth="1"/>
    <col min="1290" max="1290" width="10" style="12" customWidth="1"/>
    <col min="1291" max="1291" width="7.109375" style="12" customWidth="1"/>
    <col min="1292" max="1292" width="8.77734375" style="12" customWidth="1"/>
    <col min="1293" max="1293" width="8.6640625" style="12" customWidth="1"/>
    <col min="1294" max="1294" width="9.21875" style="12" customWidth="1"/>
    <col min="1295" max="1295" width="29" style="12" customWidth="1"/>
    <col min="1296" max="1296" width="4" style="12" customWidth="1"/>
    <col min="1297" max="1297" width="5.33203125" style="12" customWidth="1"/>
    <col min="1298" max="1298" width="17.6640625" style="12" customWidth="1"/>
    <col min="1299" max="1299" width="13.44140625" style="12" customWidth="1"/>
    <col min="1300" max="1300" width="10.77734375" style="12" customWidth="1"/>
    <col min="1301" max="1540" width="9" style="12"/>
    <col min="1541" max="1541" width="5.6640625" style="12" customWidth="1"/>
    <col min="1542" max="1542" width="11.21875" style="12" customWidth="1"/>
    <col min="1543" max="1543" width="9.44140625" style="12" customWidth="1"/>
    <col min="1544" max="1544" width="7.21875" style="12" customWidth="1"/>
    <col min="1545" max="1545" width="10.33203125" style="12" customWidth="1"/>
    <col min="1546" max="1546" width="10" style="12" customWidth="1"/>
    <col min="1547" max="1547" width="7.109375" style="12" customWidth="1"/>
    <col min="1548" max="1548" width="8.77734375" style="12" customWidth="1"/>
    <col min="1549" max="1549" width="8.6640625" style="12" customWidth="1"/>
    <col min="1550" max="1550" width="9.21875" style="12" customWidth="1"/>
    <col min="1551" max="1551" width="29" style="12" customWidth="1"/>
    <col min="1552" max="1552" width="4" style="12" customWidth="1"/>
    <col min="1553" max="1553" width="5.33203125" style="12" customWidth="1"/>
    <col min="1554" max="1554" width="17.6640625" style="12" customWidth="1"/>
    <col min="1555" max="1555" width="13.44140625" style="12" customWidth="1"/>
    <col min="1556" max="1556" width="10.77734375" style="12" customWidth="1"/>
    <col min="1557" max="1796" width="9" style="12"/>
    <col min="1797" max="1797" width="5.6640625" style="12" customWidth="1"/>
    <col min="1798" max="1798" width="11.21875" style="12" customWidth="1"/>
    <col min="1799" max="1799" width="9.44140625" style="12" customWidth="1"/>
    <col min="1800" max="1800" width="7.21875" style="12" customWidth="1"/>
    <col min="1801" max="1801" width="10.33203125" style="12" customWidth="1"/>
    <col min="1802" max="1802" width="10" style="12" customWidth="1"/>
    <col min="1803" max="1803" width="7.109375" style="12" customWidth="1"/>
    <col min="1804" max="1804" width="8.77734375" style="12" customWidth="1"/>
    <col min="1805" max="1805" width="8.6640625" style="12" customWidth="1"/>
    <col min="1806" max="1806" width="9.21875" style="12" customWidth="1"/>
    <col min="1807" max="1807" width="29" style="12" customWidth="1"/>
    <col min="1808" max="1808" width="4" style="12" customWidth="1"/>
    <col min="1809" max="1809" width="5.33203125" style="12" customWidth="1"/>
    <col min="1810" max="1810" width="17.6640625" style="12" customWidth="1"/>
    <col min="1811" max="1811" width="13.44140625" style="12" customWidth="1"/>
    <col min="1812" max="1812" width="10.77734375" style="12" customWidth="1"/>
    <col min="1813" max="2052" width="9" style="12"/>
    <col min="2053" max="2053" width="5.6640625" style="12" customWidth="1"/>
    <col min="2054" max="2054" width="11.21875" style="12" customWidth="1"/>
    <col min="2055" max="2055" width="9.44140625" style="12" customWidth="1"/>
    <col min="2056" max="2056" width="7.21875" style="12" customWidth="1"/>
    <col min="2057" max="2057" width="10.33203125" style="12" customWidth="1"/>
    <col min="2058" max="2058" width="10" style="12" customWidth="1"/>
    <col min="2059" max="2059" width="7.109375" style="12" customWidth="1"/>
    <col min="2060" max="2060" width="8.77734375" style="12" customWidth="1"/>
    <col min="2061" max="2061" width="8.6640625" style="12" customWidth="1"/>
    <col min="2062" max="2062" width="9.21875" style="12" customWidth="1"/>
    <col min="2063" max="2063" width="29" style="12" customWidth="1"/>
    <col min="2064" max="2064" width="4" style="12" customWidth="1"/>
    <col min="2065" max="2065" width="5.33203125" style="12" customWidth="1"/>
    <col min="2066" max="2066" width="17.6640625" style="12" customWidth="1"/>
    <col min="2067" max="2067" width="13.44140625" style="12" customWidth="1"/>
    <col min="2068" max="2068" width="10.77734375" style="12" customWidth="1"/>
    <col min="2069" max="2308" width="9" style="12"/>
    <col min="2309" max="2309" width="5.6640625" style="12" customWidth="1"/>
    <col min="2310" max="2310" width="11.21875" style="12" customWidth="1"/>
    <col min="2311" max="2311" width="9.44140625" style="12" customWidth="1"/>
    <col min="2312" max="2312" width="7.21875" style="12" customWidth="1"/>
    <col min="2313" max="2313" width="10.33203125" style="12" customWidth="1"/>
    <col min="2314" max="2314" width="10" style="12" customWidth="1"/>
    <col min="2315" max="2315" width="7.109375" style="12" customWidth="1"/>
    <col min="2316" max="2316" width="8.77734375" style="12" customWidth="1"/>
    <col min="2317" max="2317" width="8.6640625" style="12" customWidth="1"/>
    <col min="2318" max="2318" width="9.21875" style="12" customWidth="1"/>
    <col min="2319" max="2319" width="29" style="12" customWidth="1"/>
    <col min="2320" max="2320" width="4" style="12" customWidth="1"/>
    <col min="2321" max="2321" width="5.33203125" style="12" customWidth="1"/>
    <col min="2322" max="2322" width="17.6640625" style="12" customWidth="1"/>
    <col min="2323" max="2323" width="13.44140625" style="12" customWidth="1"/>
    <col min="2324" max="2324" width="10.77734375" style="12" customWidth="1"/>
    <col min="2325" max="2564" width="9" style="12"/>
    <col min="2565" max="2565" width="5.6640625" style="12" customWidth="1"/>
    <col min="2566" max="2566" width="11.21875" style="12" customWidth="1"/>
    <col min="2567" max="2567" width="9.44140625" style="12" customWidth="1"/>
    <col min="2568" max="2568" width="7.21875" style="12" customWidth="1"/>
    <col min="2569" max="2569" width="10.33203125" style="12" customWidth="1"/>
    <col min="2570" max="2570" width="10" style="12" customWidth="1"/>
    <col min="2571" max="2571" width="7.109375" style="12" customWidth="1"/>
    <col min="2572" max="2572" width="8.77734375" style="12" customWidth="1"/>
    <col min="2573" max="2573" width="8.6640625" style="12" customWidth="1"/>
    <col min="2574" max="2574" width="9.21875" style="12" customWidth="1"/>
    <col min="2575" max="2575" width="29" style="12" customWidth="1"/>
    <col min="2576" max="2576" width="4" style="12" customWidth="1"/>
    <col min="2577" max="2577" width="5.33203125" style="12" customWidth="1"/>
    <col min="2578" max="2578" width="17.6640625" style="12" customWidth="1"/>
    <col min="2579" max="2579" width="13.44140625" style="12" customWidth="1"/>
    <col min="2580" max="2580" width="10.77734375" style="12" customWidth="1"/>
    <col min="2581" max="2820" width="9" style="12"/>
    <col min="2821" max="2821" width="5.6640625" style="12" customWidth="1"/>
    <col min="2822" max="2822" width="11.21875" style="12" customWidth="1"/>
    <col min="2823" max="2823" width="9.44140625" style="12" customWidth="1"/>
    <col min="2824" max="2824" width="7.21875" style="12" customWidth="1"/>
    <col min="2825" max="2825" width="10.33203125" style="12" customWidth="1"/>
    <col min="2826" max="2826" width="10" style="12" customWidth="1"/>
    <col min="2827" max="2827" width="7.109375" style="12" customWidth="1"/>
    <col min="2828" max="2828" width="8.77734375" style="12" customWidth="1"/>
    <col min="2829" max="2829" width="8.6640625" style="12" customWidth="1"/>
    <col min="2830" max="2830" width="9.21875" style="12" customWidth="1"/>
    <col min="2831" max="2831" width="29" style="12" customWidth="1"/>
    <col min="2832" max="2832" width="4" style="12" customWidth="1"/>
    <col min="2833" max="2833" width="5.33203125" style="12" customWidth="1"/>
    <col min="2834" max="2834" width="17.6640625" style="12" customWidth="1"/>
    <col min="2835" max="2835" width="13.44140625" style="12" customWidth="1"/>
    <col min="2836" max="2836" width="10.77734375" style="12" customWidth="1"/>
    <col min="2837" max="3076" width="9" style="12"/>
    <col min="3077" max="3077" width="5.6640625" style="12" customWidth="1"/>
    <col min="3078" max="3078" width="11.21875" style="12" customWidth="1"/>
    <col min="3079" max="3079" width="9.44140625" style="12" customWidth="1"/>
    <col min="3080" max="3080" width="7.21875" style="12" customWidth="1"/>
    <col min="3081" max="3081" width="10.33203125" style="12" customWidth="1"/>
    <col min="3082" max="3082" width="10" style="12" customWidth="1"/>
    <col min="3083" max="3083" width="7.109375" style="12" customWidth="1"/>
    <col min="3084" max="3084" width="8.77734375" style="12" customWidth="1"/>
    <col min="3085" max="3085" width="8.6640625" style="12" customWidth="1"/>
    <col min="3086" max="3086" width="9.21875" style="12" customWidth="1"/>
    <col min="3087" max="3087" width="29" style="12" customWidth="1"/>
    <col min="3088" max="3088" width="4" style="12" customWidth="1"/>
    <col min="3089" max="3089" width="5.33203125" style="12" customWidth="1"/>
    <col min="3090" max="3090" width="17.6640625" style="12" customWidth="1"/>
    <col min="3091" max="3091" width="13.44140625" style="12" customWidth="1"/>
    <col min="3092" max="3092" width="10.77734375" style="12" customWidth="1"/>
    <col min="3093" max="3332" width="9" style="12"/>
    <col min="3333" max="3333" width="5.6640625" style="12" customWidth="1"/>
    <col min="3334" max="3334" width="11.21875" style="12" customWidth="1"/>
    <col min="3335" max="3335" width="9.44140625" style="12" customWidth="1"/>
    <col min="3336" max="3336" width="7.21875" style="12" customWidth="1"/>
    <col min="3337" max="3337" width="10.33203125" style="12" customWidth="1"/>
    <col min="3338" max="3338" width="10" style="12" customWidth="1"/>
    <col min="3339" max="3339" width="7.109375" style="12" customWidth="1"/>
    <col min="3340" max="3340" width="8.77734375" style="12" customWidth="1"/>
    <col min="3341" max="3341" width="8.6640625" style="12" customWidth="1"/>
    <col min="3342" max="3342" width="9.21875" style="12" customWidth="1"/>
    <col min="3343" max="3343" width="29" style="12" customWidth="1"/>
    <col min="3344" max="3344" width="4" style="12" customWidth="1"/>
    <col min="3345" max="3345" width="5.33203125" style="12" customWidth="1"/>
    <col min="3346" max="3346" width="17.6640625" style="12" customWidth="1"/>
    <col min="3347" max="3347" width="13.44140625" style="12" customWidth="1"/>
    <col min="3348" max="3348" width="10.77734375" style="12" customWidth="1"/>
    <col min="3349" max="3588" width="9" style="12"/>
    <col min="3589" max="3589" width="5.6640625" style="12" customWidth="1"/>
    <col min="3590" max="3590" width="11.21875" style="12" customWidth="1"/>
    <col min="3591" max="3591" width="9.44140625" style="12" customWidth="1"/>
    <col min="3592" max="3592" width="7.21875" style="12" customWidth="1"/>
    <col min="3593" max="3593" width="10.33203125" style="12" customWidth="1"/>
    <col min="3594" max="3594" width="10" style="12" customWidth="1"/>
    <col min="3595" max="3595" width="7.109375" style="12" customWidth="1"/>
    <col min="3596" max="3596" width="8.77734375" style="12" customWidth="1"/>
    <col min="3597" max="3597" width="8.6640625" style="12" customWidth="1"/>
    <col min="3598" max="3598" width="9.21875" style="12" customWidth="1"/>
    <col min="3599" max="3599" width="29" style="12" customWidth="1"/>
    <col min="3600" max="3600" width="4" style="12" customWidth="1"/>
    <col min="3601" max="3601" width="5.33203125" style="12" customWidth="1"/>
    <col min="3602" max="3602" width="17.6640625" style="12" customWidth="1"/>
    <col min="3603" max="3603" width="13.44140625" style="12" customWidth="1"/>
    <col min="3604" max="3604" width="10.77734375" style="12" customWidth="1"/>
    <col min="3605" max="3844" width="9" style="12"/>
    <col min="3845" max="3845" width="5.6640625" style="12" customWidth="1"/>
    <col min="3846" max="3846" width="11.21875" style="12" customWidth="1"/>
    <col min="3847" max="3847" width="9.44140625" style="12" customWidth="1"/>
    <col min="3848" max="3848" width="7.21875" style="12" customWidth="1"/>
    <col min="3849" max="3849" width="10.33203125" style="12" customWidth="1"/>
    <col min="3850" max="3850" width="10" style="12" customWidth="1"/>
    <col min="3851" max="3851" width="7.109375" style="12" customWidth="1"/>
    <col min="3852" max="3852" width="8.77734375" style="12" customWidth="1"/>
    <col min="3853" max="3853" width="8.6640625" style="12" customWidth="1"/>
    <col min="3854" max="3854" width="9.21875" style="12" customWidth="1"/>
    <col min="3855" max="3855" width="29" style="12" customWidth="1"/>
    <col min="3856" max="3856" width="4" style="12" customWidth="1"/>
    <col min="3857" max="3857" width="5.33203125" style="12" customWidth="1"/>
    <col min="3858" max="3858" width="17.6640625" style="12" customWidth="1"/>
    <col min="3859" max="3859" width="13.44140625" style="12" customWidth="1"/>
    <col min="3860" max="3860" width="10.77734375" style="12" customWidth="1"/>
    <col min="3861" max="4100" width="9" style="12"/>
    <col min="4101" max="4101" width="5.6640625" style="12" customWidth="1"/>
    <col min="4102" max="4102" width="11.21875" style="12" customWidth="1"/>
    <col min="4103" max="4103" width="9.44140625" style="12" customWidth="1"/>
    <col min="4104" max="4104" width="7.21875" style="12" customWidth="1"/>
    <col min="4105" max="4105" width="10.33203125" style="12" customWidth="1"/>
    <col min="4106" max="4106" width="10" style="12" customWidth="1"/>
    <col min="4107" max="4107" width="7.109375" style="12" customWidth="1"/>
    <col min="4108" max="4108" width="8.77734375" style="12" customWidth="1"/>
    <col min="4109" max="4109" width="8.6640625" style="12" customWidth="1"/>
    <col min="4110" max="4110" width="9.21875" style="12" customWidth="1"/>
    <col min="4111" max="4111" width="29" style="12" customWidth="1"/>
    <col min="4112" max="4112" width="4" style="12" customWidth="1"/>
    <col min="4113" max="4113" width="5.33203125" style="12" customWidth="1"/>
    <col min="4114" max="4114" width="17.6640625" style="12" customWidth="1"/>
    <col min="4115" max="4115" width="13.44140625" style="12" customWidth="1"/>
    <col min="4116" max="4116" width="10.77734375" style="12" customWidth="1"/>
    <col min="4117" max="4356" width="9" style="12"/>
    <col min="4357" max="4357" width="5.6640625" style="12" customWidth="1"/>
    <col min="4358" max="4358" width="11.21875" style="12" customWidth="1"/>
    <col min="4359" max="4359" width="9.44140625" style="12" customWidth="1"/>
    <col min="4360" max="4360" width="7.21875" style="12" customWidth="1"/>
    <col min="4361" max="4361" width="10.33203125" style="12" customWidth="1"/>
    <col min="4362" max="4362" width="10" style="12" customWidth="1"/>
    <col min="4363" max="4363" width="7.109375" style="12" customWidth="1"/>
    <col min="4364" max="4364" width="8.77734375" style="12" customWidth="1"/>
    <col min="4365" max="4365" width="8.6640625" style="12" customWidth="1"/>
    <col min="4366" max="4366" width="9.21875" style="12" customWidth="1"/>
    <col min="4367" max="4367" width="29" style="12" customWidth="1"/>
    <col min="4368" max="4368" width="4" style="12" customWidth="1"/>
    <col min="4369" max="4369" width="5.33203125" style="12" customWidth="1"/>
    <col min="4370" max="4370" width="17.6640625" style="12" customWidth="1"/>
    <col min="4371" max="4371" width="13.44140625" style="12" customWidth="1"/>
    <col min="4372" max="4372" width="10.77734375" style="12" customWidth="1"/>
    <col min="4373" max="4612" width="9" style="12"/>
    <col min="4613" max="4613" width="5.6640625" style="12" customWidth="1"/>
    <col min="4614" max="4614" width="11.21875" style="12" customWidth="1"/>
    <col min="4615" max="4615" width="9.44140625" style="12" customWidth="1"/>
    <col min="4616" max="4616" width="7.21875" style="12" customWidth="1"/>
    <col min="4617" max="4617" width="10.33203125" style="12" customWidth="1"/>
    <col min="4618" max="4618" width="10" style="12" customWidth="1"/>
    <col min="4619" max="4619" width="7.109375" style="12" customWidth="1"/>
    <col min="4620" max="4620" width="8.77734375" style="12" customWidth="1"/>
    <col min="4621" max="4621" width="8.6640625" style="12" customWidth="1"/>
    <col min="4622" max="4622" width="9.21875" style="12" customWidth="1"/>
    <col min="4623" max="4623" width="29" style="12" customWidth="1"/>
    <col min="4624" max="4624" width="4" style="12" customWidth="1"/>
    <col min="4625" max="4625" width="5.33203125" style="12" customWidth="1"/>
    <col min="4626" max="4626" width="17.6640625" style="12" customWidth="1"/>
    <col min="4627" max="4627" width="13.44140625" style="12" customWidth="1"/>
    <col min="4628" max="4628" width="10.77734375" style="12" customWidth="1"/>
    <col min="4629" max="4868" width="9" style="12"/>
    <col min="4869" max="4869" width="5.6640625" style="12" customWidth="1"/>
    <col min="4870" max="4870" width="11.21875" style="12" customWidth="1"/>
    <col min="4871" max="4871" width="9.44140625" style="12" customWidth="1"/>
    <col min="4872" max="4872" width="7.21875" style="12" customWidth="1"/>
    <col min="4873" max="4873" width="10.33203125" style="12" customWidth="1"/>
    <col min="4874" max="4874" width="10" style="12" customWidth="1"/>
    <col min="4875" max="4875" width="7.109375" style="12" customWidth="1"/>
    <col min="4876" max="4876" width="8.77734375" style="12" customWidth="1"/>
    <col min="4877" max="4877" width="8.6640625" style="12" customWidth="1"/>
    <col min="4878" max="4878" width="9.21875" style="12" customWidth="1"/>
    <col min="4879" max="4879" width="29" style="12" customWidth="1"/>
    <col min="4880" max="4880" width="4" style="12" customWidth="1"/>
    <col min="4881" max="4881" width="5.33203125" style="12" customWidth="1"/>
    <col min="4882" max="4882" width="17.6640625" style="12" customWidth="1"/>
    <col min="4883" max="4883" width="13.44140625" style="12" customWidth="1"/>
    <col min="4884" max="4884" width="10.77734375" style="12" customWidth="1"/>
    <col min="4885" max="5124" width="9" style="12"/>
    <col min="5125" max="5125" width="5.6640625" style="12" customWidth="1"/>
    <col min="5126" max="5126" width="11.21875" style="12" customWidth="1"/>
    <col min="5127" max="5127" width="9.44140625" style="12" customWidth="1"/>
    <col min="5128" max="5128" width="7.21875" style="12" customWidth="1"/>
    <col min="5129" max="5129" width="10.33203125" style="12" customWidth="1"/>
    <col min="5130" max="5130" width="10" style="12" customWidth="1"/>
    <col min="5131" max="5131" width="7.109375" style="12" customWidth="1"/>
    <col min="5132" max="5132" width="8.77734375" style="12" customWidth="1"/>
    <col min="5133" max="5133" width="8.6640625" style="12" customWidth="1"/>
    <col min="5134" max="5134" width="9.21875" style="12" customWidth="1"/>
    <col min="5135" max="5135" width="29" style="12" customWidth="1"/>
    <col min="5136" max="5136" width="4" style="12" customWidth="1"/>
    <col min="5137" max="5137" width="5.33203125" style="12" customWidth="1"/>
    <col min="5138" max="5138" width="17.6640625" style="12" customWidth="1"/>
    <col min="5139" max="5139" width="13.44140625" style="12" customWidth="1"/>
    <col min="5140" max="5140" width="10.77734375" style="12" customWidth="1"/>
    <col min="5141" max="5380" width="9" style="12"/>
    <col min="5381" max="5381" width="5.6640625" style="12" customWidth="1"/>
    <col min="5382" max="5382" width="11.21875" style="12" customWidth="1"/>
    <col min="5383" max="5383" width="9.44140625" style="12" customWidth="1"/>
    <col min="5384" max="5384" width="7.21875" style="12" customWidth="1"/>
    <col min="5385" max="5385" width="10.33203125" style="12" customWidth="1"/>
    <col min="5386" max="5386" width="10" style="12" customWidth="1"/>
    <col min="5387" max="5387" width="7.109375" style="12" customWidth="1"/>
    <col min="5388" max="5388" width="8.77734375" style="12" customWidth="1"/>
    <col min="5389" max="5389" width="8.6640625" style="12" customWidth="1"/>
    <col min="5390" max="5390" width="9.21875" style="12" customWidth="1"/>
    <col min="5391" max="5391" width="29" style="12" customWidth="1"/>
    <col min="5392" max="5392" width="4" style="12" customWidth="1"/>
    <col min="5393" max="5393" width="5.33203125" style="12" customWidth="1"/>
    <col min="5394" max="5394" width="17.6640625" style="12" customWidth="1"/>
    <col min="5395" max="5395" width="13.44140625" style="12" customWidth="1"/>
    <col min="5396" max="5396" width="10.77734375" style="12" customWidth="1"/>
    <col min="5397" max="5636" width="9" style="12"/>
    <col min="5637" max="5637" width="5.6640625" style="12" customWidth="1"/>
    <col min="5638" max="5638" width="11.21875" style="12" customWidth="1"/>
    <col min="5639" max="5639" width="9.44140625" style="12" customWidth="1"/>
    <col min="5640" max="5640" width="7.21875" style="12" customWidth="1"/>
    <col min="5641" max="5641" width="10.33203125" style="12" customWidth="1"/>
    <col min="5642" max="5642" width="10" style="12" customWidth="1"/>
    <col min="5643" max="5643" width="7.109375" style="12" customWidth="1"/>
    <col min="5644" max="5644" width="8.77734375" style="12" customWidth="1"/>
    <col min="5645" max="5645" width="8.6640625" style="12" customWidth="1"/>
    <col min="5646" max="5646" width="9.21875" style="12" customWidth="1"/>
    <col min="5647" max="5647" width="29" style="12" customWidth="1"/>
    <col min="5648" max="5648" width="4" style="12" customWidth="1"/>
    <col min="5649" max="5649" width="5.33203125" style="12" customWidth="1"/>
    <col min="5650" max="5650" width="17.6640625" style="12" customWidth="1"/>
    <col min="5651" max="5651" width="13.44140625" style="12" customWidth="1"/>
    <col min="5652" max="5652" width="10.77734375" style="12" customWidth="1"/>
    <col min="5653" max="5892" width="9" style="12"/>
    <col min="5893" max="5893" width="5.6640625" style="12" customWidth="1"/>
    <col min="5894" max="5894" width="11.21875" style="12" customWidth="1"/>
    <col min="5895" max="5895" width="9.44140625" style="12" customWidth="1"/>
    <col min="5896" max="5896" width="7.21875" style="12" customWidth="1"/>
    <col min="5897" max="5897" width="10.33203125" style="12" customWidth="1"/>
    <col min="5898" max="5898" width="10" style="12" customWidth="1"/>
    <col min="5899" max="5899" width="7.109375" style="12" customWidth="1"/>
    <col min="5900" max="5900" width="8.77734375" style="12" customWidth="1"/>
    <col min="5901" max="5901" width="8.6640625" style="12" customWidth="1"/>
    <col min="5902" max="5902" width="9.21875" style="12" customWidth="1"/>
    <col min="5903" max="5903" width="29" style="12" customWidth="1"/>
    <col min="5904" max="5904" width="4" style="12" customWidth="1"/>
    <col min="5905" max="5905" width="5.33203125" style="12" customWidth="1"/>
    <col min="5906" max="5906" width="17.6640625" style="12" customWidth="1"/>
    <col min="5907" max="5907" width="13.44140625" style="12" customWidth="1"/>
    <col min="5908" max="5908" width="10.77734375" style="12" customWidth="1"/>
    <col min="5909" max="6148" width="9" style="12"/>
    <col min="6149" max="6149" width="5.6640625" style="12" customWidth="1"/>
    <col min="6150" max="6150" width="11.21875" style="12" customWidth="1"/>
    <col min="6151" max="6151" width="9.44140625" style="12" customWidth="1"/>
    <col min="6152" max="6152" width="7.21875" style="12" customWidth="1"/>
    <col min="6153" max="6153" width="10.33203125" style="12" customWidth="1"/>
    <col min="6154" max="6154" width="10" style="12" customWidth="1"/>
    <col min="6155" max="6155" width="7.109375" style="12" customWidth="1"/>
    <col min="6156" max="6156" width="8.77734375" style="12" customWidth="1"/>
    <col min="6157" max="6157" width="8.6640625" style="12" customWidth="1"/>
    <col min="6158" max="6158" width="9.21875" style="12" customWidth="1"/>
    <col min="6159" max="6159" width="29" style="12" customWidth="1"/>
    <col min="6160" max="6160" width="4" style="12" customWidth="1"/>
    <col min="6161" max="6161" width="5.33203125" style="12" customWidth="1"/>
    <col min="6162" max="6162" width="17.6640625" style="12" customWidth="1"/>
    <col min="6163" max="6163" width="13.44140625" style="12" customWidth="1"/>
    <col min="6164" max="6164" width="10.77734375" style="12" customWidth="1"/>
    <col min="6165" max="6404" width="9" style="12"/>
    <col min="6405" max="6405" width="5.6640625" style="12" customWidth="1"/>
    <col min="6406" max="6406" width="11.21875" style="12" customWidth="1"/>
    <col min="6407" max="6407" width="9.44140625" style="12" customWidth="1"/>
    <col min="6408" max="6408" width="7.21875" style="12" customWidth="1"/>
    <col min="6409" max="6409" width="10.33203125" style="12" customWidth="1"/>
    <col min="6410" max="6410" width="10" style="12" customWidth="1"/>
    <col min="6411" max="6411" width="7.109375" style="12" customWidth="1"/>
    <col min="6412" max="6412" width="8.77734375" style="12" customWidth="1"/>
    <col min="6413" max="6413" width="8.6640625" style="12" customWidth="1"/>
    <col min="6414" max="6414" width="9.21875" style="12" customWidth="1"/>
    <col min="6415" max="6415" width="29" style="12" customWidth="1"/>
    <col min="6416" max="6416" width="4" style="12" customWidth="1"/>
    <col min="6417" max="6417" width="5.33203125" style="12" customWidth="1"/>
    <col min="6418" max="6418" width="17.6640625" style="12" customWidth="1"/>
    <col min="6419" max="6419" width="13.44140625" style="12" customWidth="1"/>
    <col min="6420" max="6420" width="10.77734375" style="12" customWidth="1"/>
    <col min="6421" max="6660" width="9" style="12"/>
    <col min="6661" max="6661" width="5.6640625" style="12" customWidth="1"/>
    <col min="6662" max="6662" width="11.21875" style="12" customWidth="1"/>
    <col min="6663" max="6663" width="9.44140625" style="12" customWidth="1"/>
    <col min="6664" max="6664" width="7.21875" style="12" customWidth="1"/>
    <col min="6665" max="6665" width="10.33203125" style="12" customWidth="1"/>
    <col min="6666" max="6666" width="10" style="12" customWidth="1"/>
    <col min="6667" max="6667" width="7.109375" style="12" customWidth="1"/>
    <col min="6668" max="6668" width="8.77734375" style="12" customWidth="1"/>
    <col min="6669" max="6669" width="8.6640625" style="12" customWidth="1"/>
    <col min="6670" max="6670" width="9.21875" style="12" customWidth="1"/>
    <col min="6671" max="6671" width="29" style="12" customWidth="1"/>
    <col min="6672" max="6672" width="4" style="12" customWidth="1"/>
    <col min="6673" max="6673" width="5.33203125" style="12" customWidth="1"/>
    <col min="6674" max="6674" width="17.6640625" style="12" customWidth="1"/>
    <col min="6675" max="6675" width="13.44140625" style="12" customWidth="1"/>
    <col min="6676" max="6676" width="10.77734375" style="12" customWidth="1"/>
    <col min="6677" max="6916" width="9" style="12"/>
    <col min="6917" max="6917" width="5.6640625" style="12" customWidth="1"/>
    <col min="6918" max="6918" width="11.21875" style="12" customWidth="1"/>
    <col min="6919" max="6919" width="9.44140625" style="12" customWidth="1"/>
    <col min="6920" max="6920" width="7.21875" style="12" customWidth="1"/>
    <col min="6921" max="6921" width="10.33203125" style="12" customWidth="1"/>
    <col min="6922" max="6922" width="10" style="12" customWidth="1"/>
    <col min="6923" max="6923" width="7.109375" style="12" customWidth="1"/>
    <col min="6924" max="6924" width="8.77734375" style="12" customWidth="1"/>
    <col min="6925" max="6925" width="8.6640625" style="12" customWidth="1"/>
    <col min="6926" max="6926" width="9.21875" style="12" customWidth="1"/>
    <col min="6927" max="6927" width="29" style="12" customWidth="1"/>
    <col min="6928" max="6928" width="4" style="12" customWidth="1"/>
    <col min="6929" max="6929" width="5.33203125" style="12" customWidth="1"/>
    <col min="6930" max="6930" width="17.6640625" style="12" customWidth="1"/>
    <col min="6931" max="6931" width="13.44140625" style="12" customWidth="1"/>
    <col min="6932" max="6932" width="10.77734375" style="12" customWidth="1"/>
    <col min="6933" max="7172" width="9" style="12"/>
    <col min="7173" max="7173" width="5.6640625" style="12" customWidth="1"/>
    <col min="7174" max="7174" width="11.21875" style="12" customWidth="1"/>
    <col min="7175" max="7175" width="9.44140625" style="12" customWidth="1"/>
    <col min="7176" max="7176" width="7.21875" style="12" customWidth="1"/>
    <col min="7177" max="7177" width="10.33203125" style="12" customWidth="1"/>
    <col min="7178" max="7178" width="10" style="12" customWidth="1"/>
    <col min="7179" max="7179" width="7.109375" style="12" customWidth="1"/>
    <col min="7180" max="7180" width="8.77734375" style="12" customWidth="1"/>
    <col min="7181" max="7181" width="8.6640625" style="12" customWidth="1"/>
    <col min="7182" max="7182" width="9.21875" style="12" customWidth="1"/>
    <col min="7183" max="7183" width="29" style="12" customWidth="1"/>
    <col min="7184" max="7184" width="4" style="12" customWidth="1"/>
    <col min="7185" max="7185" width="5.33203125" style="12" customWidth="1"/>
    <col min="7186" max="7186" width="17.6640625" style="12" customWidth="1"/>
    <col min="7187" max="7187" width="13.44140625" style="12" customWidth="1"/>
    <col min="7188" max="7188" width="10.77734375" style="12" customWidth="1"/>
    <col min="7189" max="7428" width="9" style="12"/>
    <col min="7429" max="7429" width="5.6640625" style="12" customWidth="1"/>
    <col min="7430" max="7430" width="11.21875" style="12" customWidth="1"/>
    <col min="7431" max="7431" width="9.44140625" style="12" customWidth="1"/>
    <col min="7432" max="7432" width="7.21875" style="12" customWidth="1"/>
    <col min="7433" max="7433" width="10.33203125" style="12" customWidth="1"/>
    <col min="7434" max="7434" width="10" style="12" customWidth="1"/>
    <col min="7435" max="7435" width="7.109375" style="12" customWidth="1"/>
    <col min="7436" max="7436" width="8.77734375" style="12" customWidth="1"/>
    <col min="7437" max="7437" width="8.6640625" style="12" customWidth="1"/>
    <col min="7438" max="7438" width="9.21875" style="12" customWidth="1"/>
    <col min="7439" max="7439" width="29" style="12" customWidth="1"/>
    <col min="7440" max="7440" width="4" style="12" customWidth="1"/>
    <col min="7441" max="7441" width="5.33203125" style="12" customWidth="1"/>
    <col min="7442" max="7442" width="17.6640625" style="12" customWidth="1"/>
    <col min="7443" max="7443" width="13.44140625" style="12" customWidth="1"/>
    <col min="7444" max="7444" width="10.77734375" style="12" customWidth="1"/>
    <col min="7445" max="7684" width="9" style="12"/>
    <col min="7685" max="7685" width="5.6640625" style="12" customWidth="1"/>
    <col min="7686" max="7686" width="11.21875" style="12" customWidth="1"/>
    <col min="7687" max="7687" width="9.44140625" style="12" customWidth="1"/>
    <col min="7688" max="7688" width="7.21875" style="12" customWidth="1"/>
    <col min="7689" max="7689" width="10.33203125" style="12" customWidth="1"/>
    <col min="7690" max="7690" width="10" style="12" customWidth="1"/>
    <col min="7691" max="7691" width="7.109375" style="12" customWidth="1"/>
    <col min="7692" max="7692" width="8.77734375" style="12" customWidth="1"/>
    <col min="7693" max="7693" width="8.6640625" style="12" customWidth="1"/>
    <col min="7694" max="7694" width="9.21875" style="12" customWidth="1"/>
    <col min="7695" max="7695" width="29" style="12" customWidth="1"/>
    <col min="7696" max="7696" width="4" style="12" customWidth="1"/>
    <col min="7697" max="7697" width="5.33203125" style="12" customWidth="1"/>
    <col min="7698" max="7698" width="17.6640625" style="12" customWidth="1"/>
    <col min="7699" max="7699" width="13.44140625" style="12" customWidth="1"/>
    <col min="7700" max="7700" width="10.77734375" style="12" customWidth="1"/>
    <col min="7701" max="7940" width="9" style="12"/>
    <col min="7941" max="7941" width="5.6640625" style="12" customWidth="1"/>
    <col min="7942" max="7942" width="11.21875" style="12" customWidth="1"/>
    <col min="7943" max="7943" width="9.44140625" style="12" customWidth="1"/>
    <col min="7944" max="7944" width="7.21875" style="12" customWidth="1"/>
    <col min="7945" max="7945" width="10.33203125" style="12" customWidth="1"/>
    <col min="7946" max="7946" width="10" style="12" customWidth="1"/>
    <col min="7947" max="7947" width="7.109375" style="12" customWidth="1"/>
    <col min="7948" max="7948" width="8.77734375" style="12" customWidth="1"/>
    <col min="7949" max="7949" width="8.6640625" style="12" customWidth="1"/>
    <col min="7950" max="7950" width="9.21875" style="12" customWidth="1"/>
    <col min="7951" max="7951" width="29" style="12" customWidth="1"/>
    <col min="7952" max="7952" width="4" style="12" customWidth="1"/>
    <col min="7953" max="7953" width="5.33203125" style="12" customWidth="1"/>
    <col min="7954" max="7954" width="17.6640625" style="12" customWidth="1"/>
    <col min="7955" max="7955" width="13.44140625" style="12" customWidth="1"/>
    <col min="7956" max="7956" width="10.77734375" style="12" customWidth="1"/>
    <col min="7957" max="8196" width="9" style="12"/>
    <col min="8197" max="8197" width="5.6640625" style="12" customWidth="1"/>
    <col min="8198" max="8198" width="11.21875" style="12" customWidth="1"/>
    <col min="8199" max="8199" width="9.44140625" style="12" customWidth="1"/>
    <col min="8200" max="8200" width="7.21875" style="12" customWidth="1"/>
    <col min="8201" max="8201" width="10.33203125" style="12" customWidth="1"/>
    <col min="8202" max="8202" width="10" style="12" customWidth="1"/>
    <col min="8203" max="8203" width="7.109375" style="12" customWidth="1"/>
    <col min="8204" max="8204" width="8.77734375" style="12" customWidth="1"/>
    <col min="8205" max="8205" width="8.6640625" style="12" customWidth="1"/>
    <col min="8206" max="8206" width="9.21875" style="12" customWidth="1"/>
    <col min="8207" max="8207" width="29" style="12" customWidth="1"/>
    <col min="8208" max="8208" width="4" style="12" customWidth="1"/>
    <col min="8209" max="8209" width="5.33203125" style="12" customWidth="1"/>
    <col min="8210" max="8210" width="17.6640625" style="12" customWidth="1"/>
    <col min="8211" max="8211" width="13.44140625" style="12" customWidth="1"/>
    <col min="8212" max="8212" width="10.77734375" style="12" customWidth="1"/>
    <col min="8213" max="8452" width="9" style="12"/>
    <col min="8453" max="8453" width="5.6640625" style="12" customWidth="1"/>
    <col min="8454" max="8454" width="11.21875" style="12" customWidth="1"/>
    <col min="8455" max="8455" width="9.44140625" style="12" customWidth="1"/>
    <col min="8456" max="8456" width="7.21875" style="12" customWidth="1"/>
    <col min="8457" max="8457" width="10.33203125" style="12" customWidth="1"/>
    <col min="8458" max="8458" width="10" style="12" customWidth="1"/>
    <col min="8459" max="8459" width="7.109375" style="12" customWidth="1"/>
    <col min="8460" max="8460" width="8.77734375" style="12" customWidth="1"/>
    <col min="8461" max="8461" width="8.6640625" style="12" customWidth="1"/>
    <col min="8462" max="8462" width="9.21875" style="12" customWidth="1"/>
    <col min="8463" max="8463" width="29" style="12" customWidth="1"/>
    <col min="8464" max="8464" width="4" style="12" customWidth="1"/>
    <col min="8465" max="8465" width="5.33203125" style="12" customWidth="1"/>
    <col min="8466" max="8466" width="17.6640625" style="12" customWidth="1"/>
    <col min="8467" max="8467" width="13.44140625" style="12" customWidth="1"/>
    <col min="8468" max="8468" width="10.77734375" style="12" customWidth="1"/>
    <col min="8469" max="8708" width="9" style="12"/>
    <col min="8709" max="8709" width="5.6640625" style="12" customWidth="1"/>
    <col min="8710" max="8710" width="11.21875" style="12" customWidth="1"/>
    <col min="8711" max="8711" width="9.44140625" style="12" customWidth="1"/>
    <col min="8712" max="8712" width="7.21875" style="12" customWidth="1"/>
    <col min="8713" max="8713" width="10.33203125" style="12" customWidth="1"/>
    <col min="8714" max="8714" width="10" style="12" customWidth="1"/>
    <col min="8715" max="8715" width="7.109375" style="12" customWidth="1"/>
    <col min="8716" max="8716" width="8.77734375" style="12" customWidth="1"/>
    <col min="8717" max="8717" width="8.6640625" style="12" customWidth="1"/>
    <col min="8718" max="8718" width="9.21875" style="12" customWidth="1"/>
    <col min="8719" max="8719" width="29" style="12" customWidth="1"/>
    <col min="8720" max="8720" width="4" style="12" customWidth="1"/>
    <col min="8721" max="8721" width="5.33203125" style="12" customWidth="1"/>
    <col min="8722" max="8722" width="17.6640625" style="12" customWidth="1"/>
    <col min="8723" max="8723" width="13.44140625" style="12" customWidth="1"/>
    <col min="8724" max="8724" width="10.77734375" style="12" customWidth="1"/>
    <col min="8725" max="8964" width="9" style="12"/>
    <col min="8965" max="8965" width="5.6640625" style="12" customWidth="1"/>
    <col min="8966" max="8966" width="11.21875" style="12" customWidth="1"/>
    <col min="8967" max="8967" width="9.44140625" style="12" customWidth="1"/>
    <col min="8968" max="8968" width="7.21875" style="12" customWidth="1"/>
    <col min="8969" max="8969" width="10.33203125" style="12" customWidth="1"/>
    <col min="8970" max="8970" width="10" style="12" customWidth="1"/>
    <col min="8971" max="8971" width="7.109375" style="12" customWidth="1"/>
    <col min="8972" max="8972" width="8.77734375" style="12" customWidth="1"/>
    <col min="8973" max="8973" width="8.6640625" style="12" customWidth="1"/>
    <col min="8974" max="8974" width="9.21875" style="12" customWidth="1"/>
    <col min="8975" max="8975" width="29" style="12" customWidth="1"/>
    <col min="8976" max="8976" width="4" style="12" customWidth="1"/>
    <col min="8977" max="8977" width="5.33203125" style="12" customWidth="1"/>
    <col min="8978" max="8978" width="17.6640625" style="12" customWidth="1"/>
    <col min="8979" max="8979" width="13.44140625" style="12" customWidth="1"/>
    <col min="8980" max="8980" width="10.77734375" style="12" customWidth="1"/>
    <col min="8981" max="9220" width="9" style="12"/>
    <col min="9221" max="9221" width="5.6640625" style="12" customWidth="1"/>
    <col min="9222" max="9222" width="11.21875" style="12" customWidth="1"/>
    <col min="9223" max="9223" width="9.44140625" style="12" customWidth="1"/>
    <col min="9224" max="9224" width="7.21875" style="12" customWidth="1"/>
    <col min="9225" max="9225" width="10.33203125" style="12" customWidth="1"/>
    <col min="9226" max="9226" width="10" style="12" customWidth="1"/>
    <col min="9227" max="9227" width="7.109375" style="12" customWidth="1"/>
    <col min="9228" max="9228" width="8.77734375" style="12" customWidth="1"/>
    <col min="9229" max="9229" width="8.6640625" style="12" customWidth="1"/>
    <col min="9230" max="9230" width="9.21875" style="12" customWidth="1"/>
    <col min="9231" max="9231" width="29" style="12" customWidth="1"/>
    <col min="9232" max="9232" width="4" style="12" customWidth="1"/>
    <col min="9233" max="9233" width="5.33203125" style="12" customWidth="1"/>
    <col min="9234" max="9234" width="17.6640625" style="12" customWidth="1"/>
    <col min="9235" max="9235" width="13.44140625" style="12" customWidth="1"/>
    <col min="9236" max="9236" width="10.77734375" style="12" customWidth="1"/>
    <col min="9237" max="9476" width="9" style="12"/>
    <col min="9477" max="9477" width="5.6640625" style="12" customWidth="1"/>
    <col min="9478" max="9478" width="11.21875" style="12" customWidth="1"/>
    <col min="9479" max="9479" width="9.44140625" style="12" customWidth="1"/>
    <col min="9480" max="9480" width="7.21875" style="12" customWidth="1"/>
    <col min="9481" max="9481" width="10.33203125" style="12" customWidth="1"/>
    <col min="9482" max="9482" width="10" style="12" customWidth="1"/>
    <col min="9483" max="9483" width="7.109375" style="12" customWidth="1"/>
    <col min="9484" max="9484" width="8.77734375" style="12" customWidth="1"/>
    <col min="9485" max="9485" width="8.6640625" style="12" customWidth="1"/>
    <col min="9486" max="9486" width="9.21875" style="12" customWidth="1"/>
    <col min="9487" max="9487" width="29" style="12" customWidth="1"/>
    <col min="9488" max="9488" width="4" style="12" customWidth="1"/>
    <col min="9489" max="9489" width="5.33203125" style="12" customWidth="1"/>
    <col min="9490" max="9490" width="17.6640625" style="12" customWidth="1"/>
    <col min="9491" max="9491" width="13.44140625" style="12" customWidth="1"/>
    <col min="9492" max="9492" width="10.77734375" style="12" customWidth="1"/>
    <col min="9493" max="9732" width="9" style="12"/>
    <col min="9733" max="9733" width="5.6640625" style="12" customWidth="1"/>
    <col min="9734" max="9734" width="11.21875" style="12" customWidth="1"/>
    <col min="9735" max="9735" width="9.44140625" style="12" customWidth="1"/>
    <col min="9736" max="9736" width="7.21875" style="12" customWidth="1"/>
    <col min="9737" max="9737" width="10.33203125" style="12" customWidth="1"/>
    <col min="9738" max="9738" width="10" style="12" customWidth="1"/>
    <col min="9739" max="9739" width="7.109375" style="12" customWidth="1"/>
    <col min="9740" max="9740" width="8.77734375" style="12" customWidth="1"/>
    <col min="9741" max="9741" width="8.6640625" style="12" customWidth="1"/>
    <col min="9742" max="9742" width="9.21875" style="12" customWidth="1"/>
    <col min="9743" max="9743" width="29" style="12" customWidth="1"/>
    <col min="9744" max="9744" width="4" style="12" customWidth="1"/>
    <col min="9745" max="9745" width="5.33203125" style="12" customWidth="1"/>
    <col min="9746" max="9746" width="17.6640625" style="12" customWidth="1"/>
    <col min="9747" max="9747" width="13.44140625" style="12" customWidth="1"/>
    <col min="9748" max="9748" width="10.77734375" style="12" customWidth="1"/>
    <col min="9749" max="9988" width="9" style="12"/>
    <col min="9989" max="9989" width="5.6640625" style="12" customWidth="1"/>
    <col min="9990" max="9990" width="11.21875" style="12" customWidth="1"/>
    <col min="9991" max="9991" width="9.44140625" style="12" customWidth="1"/>
    <col min="9992" max="9992" width="7.21875" style="12" customWidth="1"/>
    <col min="9993" max="9993" width="10.33203125" style="12" customWidth="1"/>
    <col min="9994" max="9994" width="10" style="12" customWidth="1"/>
    <col min="9995" max="9995" width="7.109375" style="12" customWidth="1"/>
    <col min="9996" max="9996" width="8.77734375" style="12" customWidth="1"/>
    <col min="9997" max="9997" width="8.6640625" style="12" customWidth="1"/>
    <col min="9998" max="9998" width="9.21875" style="12" customWidth="1"/>
    <col min="9999" max="9999" width="29" style="12" customWidth="1"/>
    <col min="10000" max="10000" width="4" style="12" customWidth="1"/>
    <col min="10001" max="10001" width="5.33203125" style="12" customWidth="1"/>
    <col min="10002" max="10002" width="17.6640625" style="12" customWidth="1"/>
    <col min="10003" max="10003" width="13.44140625" style="12" customWidth="1"/>
    <col min="10004" max="10004" width="10.77734375" style="12" customWidth="1"/>
    <col min="10005" max="10244" width="9" style="12"/>
    <col min="10245" max="10245" width="5.6640625" style="12" customWidth="1"/>
    <col min="10246" max="10246" width="11.21875" style="12" customWidth="1"/>
    <col min="10247" max="10247" width="9.44140625" style="12" customWidth="1"/>
    <col min="10248" max="10248" width="7.21875" style="12" customWidth="1"/>
    <col min="10249" max="10249" width="10.33203125" style="12" customWidth="1"/>
    <col min="10250" max="10250" width="10" style="12" customWidth="1"/>
    <col min="10251" max="10251" width="7.109375" style="12" customWidth="1"/>
    <col min="10252" max="10252" width="8.77734375" style="12" customWidth="1"/>
    <col min="10253" max="10253" width="8.6640625" style="12" customWidth="1"/>
    <col min="10254" max="10254" width="9.21875" style="12" customWidth="1"/>
    <col min="10255" max="10255" width="29" style="12" customWidth="1"/>
    <col min="10256" max="10256" width="4" style="12" customWidth="1"/>
    <col min="10257" max="10257" width="5.33203125" style="12" customWidth="1"/>
    <col min="10258" max="10258" width="17.6640625" style="12" customWidth="1"/>
    <col min="10259" max="10259" width="13.44140625" style="12" customWidth="1"/>
    <col min="10260" max="10260" width="10.77734375" style="12" customWidth="1"/>
    <col min="10261" max="10500" width="9" style="12"/>
    <col min="10501" max="10501" width="5.6640625" style="12" customWidth="1"/>
    <col min="10502" max="10502" width="11.21875" style="12" customWidth="1"/>
    <col min="10503" max="10503" width="9.44140625" style="12" customWidth="1"/>
    <col min="10504" max="10504" width="7.21875" style="12" customWidth="1"/>
    <col min="10505" max="10505" width="10.33203125" style="12" customWidth="1"/>
    <col min="10506" max="10506" width="10" style="12" customWidth="1"/>
    <col min="10507" max="10507" width="7.109375" style="12" customWidth="1"/>
    <col min="10508" max="10508" width="8.77734375" style="12" customWidth="1"/>
    <col min="10509" max="10509" width="8.6640625" style="12" customWidth="1"/>
    <col min="10510" max="10510" width="9.21875" style="12" customWidth="1"/>
    <col min="10511" max="10511" width="29" style="12" customWidth="1"/>
    <col min="10512" max="10512" width="4" style="12" customWidth="1"/>
    <col min="10513" max="10513" width="5.33203125" style="12" customWidth="1"/>
    <col min="10514" max="10514" width="17.6640625" style="12" customWidth="1"/>
    <col min="10515" max="10515" width="13.44140625" style="12" customWidth="1"/>
    <col min="10516" max="10516" width="10.77734375" style="12" customWidth="1"/>
    <col min="10517" max="10756" width="9" style="12"/>
    <col min="10757" max="10757" width="5.6640625" style="12" customWidth="1"/>
    <col min="10758" max="10758" width="11.21875" style="12" customWidth="1"/>
    <col min="10759" max="10759" width="9.44140625" style="12" customWidth="1"/>
    <col min="10760" max="10760" width="7.21875" style="12" customWidth="1"/>
    <col min="10761" max="10761" width="10.33203125" style="12" customWidth="1"/>
    <col min="10762" max="10762" width="10" style="12" customWidth="1"/>
    <col min="10763" max="10763" width="7.109375" style="12" customWidth="1"/>
    <col min="10764" max="10764" width="8.77734375" style="12" customWidth="1"/>
    <col min="10765" max="10765" width="8.6640625" style="12" customWidth="1"/>
    <col min="10766" max="10766" width="9.21875" style="12" customWidth="1"/>
    <col min="10767" max="10767" width="29" style="12" customWidth="1"/>
    <col min="10768" max="10768" width="4" style="12" customWidth="1"/>
    <col min="10769" max="10769" width="5.33203125" style="12" customWidth="1"/>
    <col min="10770" max="10770" width="17.6640625" style="12" customWidth="1"/>
    <col min="10771" max="10771" width="13.44140625" style="12" customWidth="1"/>
    <col min="10772" max="10772" width="10.77734375" style="12" customWidth="1"/>
    <col min="10773" max="11012" width="9" style="12"/>
    <col min="11013" max="11013" width="5.6640625" style="12" customWidth="1"/>
    <col min="11014" max="11014" width="11.21875" style="12" customWidth="1"/>
    <col min="11015" max="11015" width="9.44140625" style="12" customWidth="1"/>
    <col min="11016" max="11016" width="7.21875" style="12" customWidth="1"/>
    <col min="11017" max="11017" width="10.33203125" style="12" customWidth="1"/>
    <col min="11018" max="11018" width="10" style="12" customWidth="1"/>
    <col min="11019" max="11019" width="7.109375" style="12" customWidth="1"/>
    <col min="11020" max="11020" width="8.77734375" style="12" customWidth="1"/>
    <col min="11021" max="11021" width="8.6640625" style="12" customWidth="1"/>
    <col min="11022" max="11022" width="9.21875" style="12" customWidth="1"/>
    <col min="11023" max="11023" width="29" style="12" customWidth="1"/>
    <col min="11024" max="11024" width="4" style="12" customWidth="1"/>
    <col min="11025" max="11025" width="5.33203125" style="12" customWidth="1"/>
    <col min="11026" max="11026" width="17.6640625" style="12" customWidth="1"/>
    <col min="11027" max="11027" width="13.44140625" style="12" customWidth="1"/>
    <col min="11028" max="11028" width="10.77734375" style="12" customWidth="1"/>
    <col min="11029" max="11268" width="9" style="12"/>
    <col min="11269" max="11269" width="5.6640625" style="12" customWidth="1"/>
    <col min="11270" max="11270" width="11.21875" style="12" customWidth="1"/>
    <col min="11271" max="11271" width="9.44140625" style="12" customWidth="1"/>
    <col min="11272" max="11272" width="7.21875" style="12" customWidth="1"/>
    <col min="11273" max="11273" width="10.33203125" style="12" customWidth="1"/>
    <col min="11274" max="11274" width="10" style="12" customWidth="1"/>
    <col min="11275" max="11275" width="7.109375" style="12" customWidth="1"/>
    <col min="11276" max="11276" width="8.77734375" style="12" customWidth="1"/>
    <col min="11277" max="11277" width="8.6640625" style="12" customWidth="1"/>
    <col min="11278" max="11278" width="9.21875" style="12" customWidth="1"/>
    <col min="11279" max="11279" width="29" style="12" customWidth="1"/>
    <col min="11280" max="11280" width="4" style="12" customWidth="1"/>
    <col min="11281" max="11281" width="5.33203125" style="12" customWidth="1"/>
    <col min="11282" max="11282" width="17.6640625" style="12" customWidth="1"/>
    <col min="11283" max="11283" width="13.44140625" style="12" customWidth="1"/>
    <col min="11284" max="11284" width="10.77734375" style="12" customWidth="1"/>
    <col min="11285" max="11524" width="9" style="12"/>
    <col min="11525" max="11525" width="5.6640625" style="12" customWidth="1"/>
    <col min="11526" max="11526" width="11.21875" style="12" customWidth="1"/>
    <col min="11527" max="11527" width="9.44140625" style="12" customWidth="1"/>
    <col min="11528" max="11528" width="7.21875" style="12" customWidth="1"/>
    <col min="11529" max="11529" width="10.33203125" style="12" customWidth="1"/>
    <col min="11530" max="11530" width="10" style="12" customWidth="1"/>
    <col min="11531" max="11531" width="7.109375" style="12" customWidth="1"/>
    <col min="11532" max="11532" width="8.77734375" style="12" customWidth="1"/>
    <col min="11533" max="11533" width="8.6640625" style="12" customWidth="1"/>
    <col min="11534" max="11534" width="9.21875" style="12" customWidth="1"/>
    <col min="11535" max="11535" width="29" style="12" customWidth="1"/>
    <col min="11536" max="11536" width="4" style="12" customWidth="1"/>
    <col min="11537" max="11537" width="5.33203125" style="12" customWidth="1"/>
    <col min="11538" max="11538" width="17.6640625" style="12" customWidth="1"/>
    <col min="11539" max="11539" width="13.44140625" style="12" customWidth="1"/>
    <col min="11540" max="11540" width="10.77734375" style="12" customWidth="1"/>
    <col min="11541" max="11780" width="9" style="12"/>
    <col min="11781" max="11781" width="5.6640625" style="12" customWidth="1"/>
    <col min="11782" max="11782" width="11.21875" style="12" customWidth="1"/>
    <col min="11783" max="11783" width="9.44140625" style="12" customWidth="1"/>
    <col min="11784" max="11784" width="7.21875" style="12" customWidth="1"/>
    <col min="11785" max="11785" width="10.33203125" style="12" customWidth="1"/>
    <col min="11786" max="11786" width="10" style="12" customWidth="1"/>
    <col min="11787" max="11787" width="7.109375" style="12" customWidth="1"/>
    <col min="11788" max="11788" width="8.77734375" style="12" customWidth="1"/>
    <col min="11789" max="11789" width="8.6640625" style="12" customWidth="1"/>
    <col min="11790" max="11790" width="9.21875" style="12" customWidth="1"/>
    <col min="11791" max="11791" width="29" style="12" customWidth="1"/>
    <col min="11792" max="11792" width="4" style="12" customWidth="1"/>
    <col min="11793" max="11793" width="5.33203125" style="12" customWidth="1"/>
    <col min="11794" max="11794" width="17.6640625" style="12" customWidth="1"/>
    <col min="11795" max="11795" width="13.44140625" style="12" customWidth="1"/>
    <col min="11796" max="11796" width="10.77734375" style="12" customWidth="1"/>
    <col min="11797" max="12036" width="9" style="12"/>
    <col min="12037" max="12037" width="5.6640625" style="12" customWidth="1"/>
    <col min="12038" max="12038" width="11.21875" style="12" customWidth="1"/>
    <col min="12039" max="12039" width="9.44140625" style="12" customWidth="1"/>
    <col min="12040" max="12040" width="7.21875" style="12" customWidth="1"/>
    <col min="12041" max="12041" width="10.33203125" style="12" customWidth="1"/>
    <col min="12042" max="12042" width="10" style="12" customWidth="1"/>
    <col min="12043" max="12043" width="7.109375" style="12" customWidth="1"/>
    <col min="12044" max="12044" width="8.77734375" style="12" customWidth="1"/>
    <col min="12045" max="12045" width="8.6640625" style="12" customWidth="1"/>
    <col min="12046" max="12046" width="9.21875" style="12" customWidth="1"/>
    <col min="12047" max="12047" width="29" style="12" customWidth="1"/>
    <col min="12048" max="12048" width="4" style="12" customWidth="1"/>
    <col min="12049" max="12049" width="5.33203125" style="12" customWidth="1"/>
    <col min="12050" max="12050" width="17.6640625" style="12" customWidth="1"/>
    <col min="12051" max="12051" width="13.44140625" style="12" customWidth="1"/>
    <col min="12052" max="12052" width="10.77734375" style="12" customWidth="1"/>
    <col min="12053" max="12292" width="9" style="12"/>
    <col min="12293" max="12293" width="5.6640625" style="12" customWidth="1"/>
    <col min="12294" max="12294" width="11.21875" style="12" customWidth="1"/>
    <col min="12295" max="12295" width="9.44140625" style="12" customWidth="1"/>
    <col min="12296" max="12296" width="7.21875" style="12" customWidth="1"/>
    <col min="12297" max="12297" width="10.33203125" style="12" customWidth="1"/>
    <col min="12298" max="12298" width="10" style="12" customWidth="1"/>
    <col min="12299" max="12299" width="7.109375" style="12" customWidth="1"/>
    <col min="12300" max="12300" width="8.77734375" style="12" customWidth="1"/>
    <col min="12301" max="12301" width="8.6640625" style="12" customWidth="1"/>
    <col min="12302" max="12302" width="9.21875" style="12" customWidth="1"/>
    <col min="12303" max="12303" width="29" style="12" customWidth="1"/>
    <col min="12304" max="12304" width="4" style="12" customWidth="1"/>
    <col min="12305" max="12305" width="5.33203125" style="12" customWidth="1"/>
    <col min="12306" max="12306" width="17.6640625" style="12" customWidth="1"/>
    <col min="12307" max="12307" width="13.44140625" style="12" customWidth="1"/>
    <col min="12308" max="12308" width="10.77734375" style="12" customWidth="1"/>
    <col min="12309" max="12548" width="9" style="12"/>
    <col min="12549" max="12549" width="5.6640625" style="12" customWidth="1"/>
    <col min="12550" max="12550" width="11.21875" style="12" customWidth="1"/>
    <col min="12551" max="12551" width="9.44140625" style="12" customWidth="1"/>
    <col min="12552" max="12552" width="7.21875" style="12" customWidth="1"/>
    <col min="12553" max="12553" width="10.33203125" style="12" customWidth="1"/>
    <col min="12554" max="12554" width="10" style="12" customWidth="1"/>
    <col min="12555" max="12555" width="7.109375" style="12" customWidth="1"/>
    <col min="12556" max="12556" width="8.77734375" style="12" customWidth="1"/>
    <col min="12557" max="12557" width="8.6640625" style="12" customWidth="1"/>
    <col min="12558" max="12558" width="9.21875" style="12" customWidth="1"/>
    <col min="12559" max="12559" width="29" style="12" customWidth="1"/>
    <col min="12560" max="12560" width="4" style="12" customWidth="1"/>
    <col min="12561" max="12561" width="5.33203125" style="12" customWidth="1"/>
    <col min="12562" max="12562" width="17.6640625" style="12" customWidth="1"/>
    <col min="12563" max="12563" width="13.44140625" style="12" customWidth="1"/>
    <col min="12564" max="12564" width="10.77734375" style="12" customWidth="1"/>
    <col min="12565" max="12804" width="9" style="12"/>
    <col min="12805" max="12805" width="5.6640625" style="12" customWidth="1"/>
    <col min="12806" max="12806" width="11.21875" style="12" customWidth="1"/>
    <col min="12807" max="12807" width="9.44140625" style="12" customWidth="1"/>
    <col min="12808" max="12808" width="7.21875" style="12" customWidth="1"/>
    <col min="12809" max="12809" width="10.33203125" style="12" customWidth="1"/>
    <col min="12810" max="12810" width="10" style="12" customWidth="1"/>
    <col min="12811" max="12811" width="7.109375" style="12" customWidth="1"/>
    <col min="12812" max="12812" width="8.77734375" style="12" customWidth="1"/>
    <col min="12813" max="12813" width="8.6640625" style="12" customWidth="1"/>
    <col min="12814" max="12814" width="9.21875" style="12" customWidth="1"/>
    <col min="12815" max="12815" width="29" style="12" customWidth="1"/>
    <col min="12816" max="12816" width="4" style="12" customWidth="1"/>
    <col min="12817" max="12817" width="5.33203125" style="12" customWidth="1"/>
    <col min="12818" max="12818" width="17.6640625" style="12" customWidth="1"/>
    <col min="12819" max="12819" width="13.44140625" style="12" customWidth="1"/>
    <col min="12820" max="12820" width="10.77734375" style="12" customWidth="1"/>
    <col min="12821" max="13060" width="9" style="12"/>
    <col min="13061" max="13061" width="5.6640625" style="12" customWidth="1"/>
    <col min="13062" max="13062" width="11.21875" style="12" customWidth="1"/>
    <col min="13063" max="13063" width="9.44140625" style="12" customWidth="1"/>
    <col min="13064" max="13064" width="7.21875" style="12" customWidth="1"/>
    <col min="13065" max="13065" width="10.33203125" style="12" customWidth="1"/>
    <col min="13066" max="13066" width="10" style="12" customWidth="1"/>
    <col min="13067" max="13067" width="7.109375" style="12" customWidth="1"/>
    <col min="13068" max="13068" width="8.77734375" style="12" customWidth="1"/>
    <col min="13069" max="13069" width="8.6640625" style="12" customWidth="1"/>
    <col min="13070" max="13070" width="9.21875" style="12" customWidth="1"/>
    <col min="13071" max="13071" width="29" style="12" customWidth="1"/>
    <col min="13072" max="13072" width="4" style="12" customWidth="1"/>
    <col min="13073" max="13073" width="5.33203125" style="12" customWidth="1"/>
    <col min="13074" max="13074" width="17.6640625" style="12" customWidth="1"/>
    <col min="13075" max="13075" width="13.44140625" style="12" customWidth="1"/>
    <col min="13076" max="13076" width="10.77734375" style="12" customWidth="1"/>
    <col min="13077" max="13316" width="9" style="12"/>
    <col min="13317" max="13317" width="5.6640625" style="12" customWidth="1"/>
    <col min="13318" max="13318" width="11.21875" style="12" customWidth="1"/>
    <col min="13319" max="13319" width="9.44140625" style="12" customWidth="1"/>
    <col min="13320" max="13320" width="7.21875" style="12" customWidth="1"/>
    <col min="13321" max="13321" width="10.33203125" style="12" customWidth="1"/>
    <col min="13322" max="13322" width="10" style="12" customWidth="1"/>
    <col min="13323" max="13323" width="7.109375" style="12" customWidth="1"/>
    <col min="13324" max="13324" width="8.77734375" style="12" customWidth="1"/>
    <col min="13325" max="13325" width="8.6640625" style="12" customWidth="1"/>
    <col min="13326" max="13326" width="9.21875" style="12" customWidth="1"/>
    <col min="13327" max="13327" width="29" style="12" customWidth="1"/>
    <col min="13328" max="13328" width="4" style="12" customWidth="1"/>
    <col min="13329" max="13329" width="5.33203125" style="12" customWidth="1"/>
    <col min="13330" max="13330" width="17.6640625" style="12" customWidth="1"/>
    <col min="13331" max="13331" width="13.44140625" style="12" customWidth="1"/>
    <col min="13332" max="13332" width="10.77734375" style="12" customWidth="1"/>
    <col min="13333" max="13572" width="9" style="12"/>
    <col min="13573" max="13573" width="5.6640625" style="12" customWidth="1"/>
    <col min="13574" max="13574" width="11.21875" style="12" customWidth="1"/>
    <col min="13575" max="13575" width="9.44140625" style="12" customWidth="1"/>
    <col min="13576" max="13576" width="7.21875" style="12" customWidth="1"/>
    <col min="13577" max="13577" width="10.33203125" style="12" customWidth="1"/>
    <col min="13578" max="13578" width="10" style="12" customWidth="1"/>
    <col min="13579" max="13579" width="7.109375" style="12" customWidth="1"/>
    <col min="13580" max="13580" width="8.77734375" style="12" customWidth="1"/>
    <col min="13581" max="13581" width="8.6640625" style="12" customWidth="1"/>
    <col min="13582" max="13582" width="9.21875" style="12" customWidth="1"/>
    <col min="13583" max="13583" width="29" style="12" customWidth="1"/>
    <col min="13584" max="13584" width="4" style="12" customWidth="1"/>
    <col min="13585" max="13585" width="5.33203125" style="12" customWidth="1"/>
    <col min="13586" max="13586" width="17.6640625" style="12" customWidth="1"/>
    <col min="13587" max="13587" width="13.44140625" style="12" customWidth="1"/>
    <col min="13588" max="13588" width="10.77734375" style="12" customWidth="1"/>
    <col min="13589" max="13828" width="9" style="12"/>
    <col min="13829" max="13829" width="5.6640625" style="12" customWidth="1"/>
    <col min="13830" max="13830" width="11.21875" style="12" customWidth="1"/>
    <col min="13831" max="13831" width="9.44140625" style="12" customWidth="1"/>
    <col min="13832" max="13832" width="7.21875" style="12" customWidth="1"/>
    <col min="13833" max="13833" width="10.33203125" style="12" customWidth="1"/>
    <col min="13834" max="13834" width="10" style="12" customWidth="1"/>
    <col min="13835" max="13835" width="7.109375" style="12" customWidth="1"/>
    <col min="13836" max="13836" width="8.77734375" style="12" customWidth="1"/>
    <col min="13837" max="13837" width="8.6640625" style="12" customWidth="1"/>
    <col min="13838" max="13838" width="9.21875" style="12" customWidth="1"/>
    <col min="13839" max="13839" width="29" style="12" customWidth="1"/>
    <col min="13840" max="13840" width="4" style="12" customWidth="1"/>
    <col min="13841" max="13841" width="5.33203125" style="12" customWidth="1"/>
    <col min="13842" max="13842" width="17.6640625" style="12" customWidth="1"/>
    <col min="13843" max="13843" width="13.44140625" style="12" customWidth="1"/>
    <col min="13844" max="13844" width="10.77734375" style="12" customWidth="1"/>
    <col min="13845" max="14084" width="9" style="12"/>
    <col min="14085" max="14085" width="5.6640625" style="12" customWidth="1"/>
    <col min="14086" max="14086" width="11.21875" style="12" customWidth="1"/>
    <col min="14087" max="14087" width="9.44140625" style="12" customWidth="1"/>
    <col min="14088" max="14088" width="7.21875" style="12" customWidth="1"/>
    <col min="14089" max="14089" width="10.33203125" style="12" customWidth="1"/>
    <col min="14090" max="14090" width="10" style="12" customWidth="1"/>
    <col min="14091" max="14091" width="7.109375" style="12" customWidth="1"/>
    <col min="14092" max="14092" width="8.77734375" style="12" customWidth="1"/>
    <col min="14093" max="14093" width="8.6640625" style="12" customWidth="1"/>
    <col min="14094" max="14094" width="9.21875" style="12" customWidth="1"/>
    <col min="14095" max="14095" width="29" style="12" customWidth="1"/>
    <col min="14096" max="14096" width="4" style="12" customWidth="1"/>
    <col min="14097" max="14097" width="5.33203125" style="12" customWidth="1"/>
    <col min="14098" max="14098" width="17.6640625" style="12" customWidth="1"/>
    <col min="14099" max="14099" width="13.44140625" style="12" customWidth="1"/>
    <col min="14100" max="14100" width="10.77734375" style="12" customWidth="1"/>
    <col min="14101" max="14340" width="9" style="12"/>
    <col min="14341" max="14341" width="5.6640625" style="12" customWidth="1"/>
    <col min="14342" max="14342" width="11.21875" style="12" customWidth="1"/>
    <col min="14343" max="14343" width="9.44140625" style="12" customWidth="1"/>
    <col min="14344" max="14344" width="7.21875" style="12" customWidth="1"/>
    <col min="14345" max="14345" width="10.33203125" style="12" customWidth="1"/>
    <col min="14346" max="14346" width="10" style="12" customWidth="1"/>
    <col min="14347" max="14347" width="7.109375" style="12" customWidth="1"/>
    <col min="14348" max="14348" width="8.77734375" style="12" customWidth="1"/>
    <col min="14349" max="14349" width="8.6640625" style="12" customWidth="1"/>
    <col min="14350" max="14350" width="9.21875" style="12" customWidth="1"/>
    <col min="14351" max="14351" width="29" style="12" customWidth="1"/>
    <col min="14352" max="14352" width="4" style="12" customWidth="1"/>
    <col min="14353" max="14353" width="5.33203125" style="12" customWidth="1"/>
    <col min="14354" max="14354" width="17.6640625" style="12" customWidth="1"/>
    <col min="14355" max="14355" width="13.44140625" style="12" customWidth="1"/>
    <col min="14356" max="14356" width="10.77734375" style="12" customWidth="1"/>
    <col min="14357" max="14596" width="9" style="12"/>
    <col min="14597" max="14597" width="5.6640625" style="12" customWidth="1"/>
    <col min="14598" max="14598" width="11.21875" style="12" customWidth="1"/>
    <col min="14599" max="14599" width="9.44140625" style="12" customWidth="1"/>
    <col min="14600" max="14600" width="7.21875" style="12" customWidth="1"/>
    <col min="14601" max="14601" width="10.33203125" style="12" customWidth="1"/>
    <col min="14602" max="14602" width="10" style="12" customWidth="1"/>
    <col min="14603" max="14603" width="7.109375" style="12" customWidth="1"/>
    <col min="14604" max="14604" width="8.77734375" style="12" customWidth="1"/>
    <col min="14605" max="14605" width="8.6640625" style="12" customWidth="1"/>
    <col min="14606" max="14606" width="9.21875" style="12" customWidth="1"/>
    <col min="14607" max="14607" width="29" style="12" customWidth="1"/>
    <col min="14608" max="14608" width="4" style="12" customWidth="1"/>
    <col min="14609" max="14609" width="5.33203125" style="12" customWidth="1"/>
    <col min="14610" max="14610" width="17.6640625" style="12" customWidth="1"/>
    <col min="14611" max="14611" width="13.44140625" style="12" customWidth="1"/>
    <col min="14612" max="14612" width="10.77734375" style="12" customWidth="1"/>
    <col min="14613" max="14852" width="9" style="12"/>
    <col min="14853" max="14853" width="5.6640625" style="12" customWidth="1"/>
    <col min="14854" max="14854" width="11.21875" style="12" customWidth="1"/>
    <col min="14855" max="14855" width="9.44140625" style="12" customWidth="1"/>
    <col min="14856" max="14856" width="7.21875" style="12" customWidth="1"/>
    <col min="14857" max="14857" width="10.33203125" style="12" customWidth="1"/>
    <col min="14858" max="14858" width="10" style="12" customWidth="1"/>
    <col min="14859" max="14859" width="7.109375" style="12" customWidth="1"/>
    <col min="14860" max="14860" width="8.77734375" style="12" customWidth="1"/>
    <col min="14861" max="14861" width="8.6640625" style="12" customWidth="1"/>
    <col min="14862" max="14862" width="9.21875" style="12" customWidth="1"/>
    <col min="14863" max="14863" width="29" style="12" customWidth="1"/>
    <col min="14864" max="14864" width="4" style="12" customWidth="1"/>
    <col min="14865" max="14865" width="5.33203125" style="12" customWidth="1"/>
    <col min="14866" max="14866" width="17.6640625" style="12" customWidth="1"/>
    <col min="14867" max="14867" width="13.44140625" style="12" customWidth="1"/>
    <col min="14868" max="14868" width="10.77734375" style="12" customWidth="1"/>
    <col min="14869" max="15108" width="9" style="12"/>
    <col min="15109" max="15109" width="5.6640625" style="12" customWidth="1"/>
    <col min="15110" max="15110" width="11.21875" style="12" customWidth="1"/>
    <col min="15111" max="15111" width="9.44140625" style="12" customWidth="1"/>
    <col min="15112" max="15112" width="7.21875" style="12" customWidth="1"/>
    <col min="15113" max="15113" width="10.33203125" style="12" customWidth="1"/>
    <col min="15114" max="15114" width="10" style="12" customWidth="1"/>
    <col min="15115" max="15115" width="7.109375" style="12" customWidth="1"/>
    <col min="15116" max="15116" width="8.77734375" style="12" customWidth="1"/>
    <col min="15117" max="15117" width="8.6640625" style="12" customWidth="1"/>
    <col min="15118" max="15118" width="9.21875" style="12" customWidth="1"/>
    <col min="15119" max="15119" width="29" style="12" customWidth="1"/>
    <col min="15120" max="15120" width="4" style="12" customWidth="1"/>
    <col min="15121" max="15121" width="5.33203125" style="12" customWidth="1"/>
    <col min="15122" max="15122" width="17.6640625" style="12" customWidth="1"/>
    <col min="15123" max="15123" width="13.44140625" style="12" customWidth="1"/>
    <col min="15124" max="15124" width="10.77734375" style="12" customWidth="1"/>
    <col min="15125" max="15364" width="9" style="12"/>
    <col min="15365" max="15365" width="5.6640625" style="12" customWidth="1"/>
    <col min="15366" max="15366" width="11.21875" style="12" customWidth="1"/>
    <col min="15367" max="15367" width="9.44140625" style="12" customWidth="1"/>
    <col min="15368" max="15368" width="7.21875" style="12" customWidth="1"/>
    <col min="15369" max="15369" width="10.33203125" style="12" customWidth="1"/>
    <col min="15370" max="15370" width="10" style="12" customWidth="1"/>
    <col min="15371" max="15371" width="7.109375" style="12" customWidth="1"/>
    <col min="15372" max="15372" width="8.77734375" style="12" customWidth="1"/>
    <col min="15373" max="15373" width="8.6640625" style="12" customWidth="1"/>
    <col min="15374" max="15374" width="9.21875" style="12" customWidth="1"/>
    <col min="15375" max="15375" width="29" style="12" customWidth="1"/>
    <col min="15376" max="15376" width="4" style="12" customWidth="1"/>
    <col min="15377" max="15377" width="5.33203125" style="12" customWidth="1"/>
    <col min="15378" max="15378" width="17.6640625" style="12" customWidth="1"/>
    <col min="15379" max="15379" width="13.44140625" style="12" customWidth="1"/>
    <col min="15380" max="15380" width="10.77734375" style="12" customWidth="1"/>
    <col min="15381" max="15620" width="9" style="12"/>
    <col min="15621" max="15621" width="5.6640625" style="12" customWidth="1"/>
    <col min="15622" max="15622" width="11.21875" style="12" customWidth="1"/>
    <col min="15623" max="15623" width="9.44140625" style="12" customWidth="1"/>
    <col min="15624" max="15624" width="7.21875" style="12" customWidth="1"/>
    <col min="15625" max="15625" width="10.33203125" style="12" customWidth="1"/>
    <col min="15626" max="15626" width="10" style="12" customWidth="1"/>
    <col min="15627" max="15627" width="7.109375" style="12" customWidth="1"/>
    <col min="15628" max="15628" width="8.77734375" style="12" customWidth="1"/>
    <col min="15629" max="15629" width="8.6640625" style="12" customWidth="1"/>
    <col min="15630" max="15630" width="9.21875" style="12" customWidth="1"/>
    <col min="15631" max="15631" width="29" style="12" customWidth="1"/>
    <col min="15632" max="15632" width="4" style="12" customWidth="1"/>
    <col min="15633" max="15633" width="5.33203125" style="12" customWidth="1"/>
    <col min="15634" max="15634" width="17.6640625" style="12" customWidth="1"/>
    <col min="15635" max="15635" width="13.44140625" style="12" customWidth="1"/>
    <col min="15636" max="15636" width="10.77734375" style="12" customWidth="1"/>
    <col min="15637" max="15876" width="9" style="12"/>
    <col min="15877" max="15877" width="5.6640625" style="12" customWidth="1"/>
    <col min="15878" max="15878" width="11.21875" style="12" customWidth="1"/>
    <col min="15879" max="15879" width="9.44140625" style="12" customWidth="1"/>
    <col min="15880" max="15880" width="7.21875" style="12" customWidth="1"/>
    <col min="15881" max="15881" width="10.33203125" style="12" customWidth="1"/>
    <col min="15882" max="15882" width="10" style="12" customWidth="1"/>
    <col min="15883" max="15883" width="7.109375" style="12" customWidth="1"/>
    <col min="15884" max="15884" width="8.77734375" style="12" customWidth="1"/>
    <col min="15885" max="15885" width="8.6640625" style="12" customWidth="1"/>
    <col min="15886" max="15886" width="9.21875" style="12" customWidth="1"/>
    <col min="15887" max="15887" width="29" style="12" customWidth="1"/>
    <col min="15888" max="15888" width="4" style="12" customWidth="1"/>
    <col min="15889" max="15889" width="5.33203125" style="12" customWidth="1"/>
    <col min="15890" max="15890" width="17.6640625" style="12" customWidth="1"/>
    <col min="15891" max="15891" width="13.44140625" style="12" customWidth="1"/>
    <col min="15892" max="15892" width="10.77734375" style="12" customWidth="1"/>
    <col min="15893" max="16132" width="9" style="12"/>
    <col min="16133" max="16133" width="5.6640625" style="12" customWidth="1"/>
    <col min="16134" max="16134" width="11.21875" style="12" customWidth="1"/>
    <col min="16135" max="16135" width="9.44140625" style="12" customWidth="1"/>
    <col min="16136" max="16136" width="7.21875" style="12" customWidth="1"/>
    <col min="16137" max="16137" width="10.33203125" style="12" customWidth="1"/>
    <col min="16138" max="16138" width="10" style="12" customWidth="1"/>
    <col min="16139" max="16139" width="7.109375" style="12" customWidth="1"/>
    <col min="16140" max="16140" width="8.77734375" style="12" customWidth="1"/>
    <col min="16141" max="16141" width="8.6640625" style="12" customWidth="1"/>
    <col min="16142" max="16142" width="9.21875" style="12" customWidth="1"/>
    <col min="16143" max="16143" width="29" style="12" customWidth="1"/>
    <col min="16144" max="16144" width="4" style="12" customWidth="1"/>
    <col min="16145" max="16145" width="5.33203125" style="12" customWidth="1"/>
    <col min="16146" max="16146" width="17.6640625" style="12" customWidth="1"/>
    <col min="16147" max="16147" width="13.44140625" style="12" customWidth="1"/>
    <col min="16148" max="16148" width="10.77734375" style="12" customWidth="1"/>
    <col min="16149" max="16384" width="9" style="12"/>
  </cols>
  <sheetData>
    <row r="1" spans="1:23" ht="43.5" customHeight="1">
      <c r="A1" s="16"/>
      <c r="B1" s="17" t="s">
        <v>1</v>
      </c>
      <c r="C1" s="18"/>
      <c r="D1" s="18"/>
      <c r="E1" s="18"/>
      <c r="F1" s="19"/>
      <c r="G1" s="148" t="s">
        <v>2</v>
      </c>
      <c r="H1" s="137" t="s">
        <v>3</v>
      </c>
      <c r="I1" s="137"/>
      <c r="J1" s="137"/>
      <c r="K1" s="137"/>
      <c r="L1" s="20" t="s">
        <v>4</v>
      </c>
      <c r="M1" s="55" t="s">
        <v>5</v>
      </c>
      <c r="N1" s="56"/>
      <c r="O1" s="56"/>
      <c r="P1" s="219" t="s">
        <v>6</v>
      </c>
      <c r="Q1" s="72"/>
      <c r="R1" s="158" t="s">
        <v>7</v>
      </c>
      <c r="S1" s="158"/>
      <c r="T1" s="20" t="s">
        <v>1</v>
      </c>
      <c r="U1" s="20" t="s">
        <v>4</v>
      </c>
      <c r="V1" s="55" t="s">
        <v>5</v>
      </c>
      <c r="W1" s="157" t="s">
        <v>8</v>
      </c>
    </row>
    <row r="2" spans="1:23" ht="35.25" customHeight="1">
      <c r="A2" s="21" t="s">
        <v>89</v>
      </c>
      <c r="B2" s="21" t="s">
        <v>0</v>
      </c>
      <c r="C2" s="22" t="s">
        <v>9</v>
      </c>
      <c r="D2" s="22" t="s">
        <v>10</v>
      </c>
      <c r="E2" s="21" t="s">
        <v>54</v>
      </c>
      <c r="F2" s="22" t="s">
        <v>13</v>
      </c>
      <c r="G2" s="148"/>
      <c r="H2" s="21" t="s">
        <v>12</v>
      </c>
      <c r="I2" s="21" t="s">
        <v>15</v>
      </c>
      <c r="J2" s="21" t="s">
        <v>16</v>
      </c>
      <c r="K2" s="21" t="s">
        <v>17</v>
      </c>
      <c r="L2" s="21" t="s">
        <v>18</v>
      </c>
      <c r="M2" s="21" t="s">
        <v>18</v>
      </c>
      <c r="N2" s="57" t="s">
        <v>28</v>
      </c>
      <c r="O2" s="37" t="s">
        <v>31</v>
      </c>
      <c r="P2" s="220"/>
      <c r="Q2" s="73"/>
      <c r="R2" s="158"/>
      <c r="S2" s="158"/>
      <c r="T2" s="22" t="s">
        <v>13</v>
      </c>
      <c r="U2" s="21" t="s">
        <v>18</v>
      </c>
      <c r="V2" s="21" t="s">
        <v>18</v>
      </c>
      <c r="W2" s="157"/>
    </row>
    <row r="3" spans="1:23" ht="16.95" customHeight="1">
      <c r="A3" s="201" t="s">
        <v>90</v>
      </c>
      <c r="B3" s="202"/>
      <c r="C3" s="202"/>
      <c r="D3" s="202"/>
      <c r="E3" s="202"/>
      <c r="F3" s="202"/>
      <c r="G3" s="202"/>
      <c r="H3" s="202"/>
      <c r="I3" s="202"/>
      <c r="J3" s="202"/>
      <c r="K3" s="202"/>
      <c r="L3" s="202"/>
      <c r="M3" s="202"/>
      <c r="N3" s="202"/>
      <c r="O3" s="202"/>
      <c r="P3" s="203"/>
      <c r="Q3" s="74"/>
      <c r="R3" s="161" t="s">
        <v>22</v>
      </c>
      <c r="S3" s="29" t="s">
        <v>23</v>
      </c>
      <c r="T3" s="75">
        <f>SUM(F4:F30)+SUM(F36:F47)</f>
        <v>46400</v>
      </c>
      <c r="U3" s="75">
        <f ca="1">L33+L48</f>
        <v>7000</v>
      </c>
      <c r="V3" s="75">
        <f>SUM(M4:M30)</f>
        <v>7000</v>
      </c>
      <c r="W3" s="46"/>
    </row>
    <row r="4" spans="1:23" ht="16.95" customHeight="1">
      <c r="A4" s="195" t="s">
        <v>41</v>
      </c>
      <c r="B4" s="23" t="s">
        <v>63</v>
      </c>
      <c r="C4" s="24">
        <v>8000</v>
      </c>
      <c r="D4" s="195">
        <v>3000</v>
      </c>
      <c r="E4" s="198">
        <v>1</v>
      </c>
      <c r="F4" s="198">
        <f>IF(E4&gt;=1,SUMIF(G4:G24,"√",C4:C24)+(E4-1)*D4,0)</f>
        <v>18400</v>
      </c>
      <c r="G4" s="25" t="s">
        <v>20</v>
      </c>
      <c r="H4" s="26">
        <v>3200</v>
      </c>
      <c r="I4" s="215">
        <v>1</v>
      </c>
      <c r="J4" s="206">
        <v>1000</v>
      </c>
      <c r="K4" s="147">
        <v>5</v>
      </c>
      <c r="L4" s="212">
        <f>IF(AND(I4&gt;=1,K4&gt;=1),SUMIF(G4:G24,"√",H4:H24)+(I4-1)*J4,0)</f>
        <v>7000</v>
      </c>
      <c r="M4" s="208">
        <f>IF(AND(I4&gt;=1,K4&gt;=1),SUMIF(G4:G24,"√",H4:H24)+(I4-1)*J4,0)</f>
        <v>7000</v>
      </c>
      <c r="N4" s="208">
        <f>IF(AND(I4&gt;=1,K4&gt;=1),M4*(K4-1)*0.3,0)</f>
        <v>8400</v>
      </c>
      <c r="O4" s="208">
        <f>IF(AND(I4&gt;=1,K4&gt;=1),M4*(K4-1)*0.2,0)</f>
        <v>5600</v>
      </c>
      <c r="P4" s="60" t="s">
        <v>64</v>
      </c>
      <c r="Q4" s="76"/>
      <c r="R4" s="162"/>
      <c r="S4" s="77" t="s">
        <v>25</v>
      </c>
      <c r="T4" s="75">
        <f>F32+F49</f>
        <v>4640</v>
      </c>
      <c r="U4" s="75"/>
      <c r="V4" s="75"/>
      <c r="W4" s="46" t="s">
        <v>26</v>
      </c>
    </row>
    <row r="5" spans="1:23" ht="16.95" customHeight="1">
      <c r="A5" s="196"/>
      <c r="B5" s="23" t="s">
        <v>91</v>
      </c>
      <c r="C5" s="24">
        <v>3300</v>
      </c>
      <c r="D5" s="196"/>
      <c r="E5" s="199"/>
      <c r="F5" s="199"/>
      <c r="G5" s="25" t="s">
        <v>20</v>
      </c>
      <c r="H5" s="26">
        <v>1200</v>
      </c>
      <c r="I5" s="216"/>
      <c r="J5" s="211"/>
      <c r="K5" s="147"/>
      <c r="L5" s="212"/>
      <c r="M5" s="209"/>
      <c r="N5" s="209"/>
      <c r="O5" s="209"/>
      <c r="P5" s="60" t="s">
        <v>66</v>
      </c>
      <c r="Q5" s="76"/>
      <c r="R5" s="162"/>
      <c r="S5" s="77" t="s">
        <v>28</v>
      </c>
      <c r="T5" s="75"/>
      <c r="U5" s="75">
        <f ca="1">N33+N50</f>
        <v>8400</v>
      </c>
      <c r="V5" s="75">
        <f>N33</f>
        <v>8400</v>
      </c>
      <c r="W5" s="46" t="s">
        <v>29</v>
      </c>
    </row>
    <row r="6" spans="1:23" ht="16.95" customHeight="1">
      <c r="A6" s="196"/>
      <c r="B6" s="23" t="s">
        <v>92</v>
      </c>
      <c r="C6" s="24">
        <v>3300</v>
      </c>
      <c r="D6" s="196"/>
      <c r="E6" s="199"/>
      <c r="F6" s="199"/>
      <c r="G6" s="25" t="s">
        <v>20</v>
      </c>
      <c r="H6" s="26">
        <v>1200</v>
      </c>
      <c r="I6" s="216"/>
      <c r="J6" s="211"/>
      <c r="K6" s="147"/>
      <c r="L6" s="212"/>
      <c r="M6" s="209"/>
      <c r="N6" s="209"/>
      <c r="O6" s="209"/>
      <c r="P6" s="60"/>
      <c r="Q6" s="76"/>
      <c r="R6" s="162"/>
      <c r="S6" s="77" t="s">
        <v>31</v>
      </c>
      <c r="T6" s="75"/>
      <c r="U6" s="75"/>
      <c r="V6" s="78">
        <f>O31</f>
        <v>5600</v>
      </c>
      <c r="W6" s="46" t="s">
        <v>32</v>
      </c>
    </row>
    <row r="7" spans="1:23" ht="16.95" customHeight="1">
      <c r="A7" s="196"/>
      <c r="B7" s="23" t="s">
        <v>93</v>
      </c>
      <c r="C7" s="24">
        <v>5000</v>
      </c>
      <c r="D7" s="196"/>
      <c r="E7" s="199"/>
      <c r="F7" s="199"/>
      <c r="G7" s="25"/>
      <c r="H7" s="26">
        <v>1400</v>
      </c>
      <c r="I7" s="216"/>
      <c r="J7" s="211"/>
      <c r="K7" s="147"/>
      <c r="L7" s="212"/>
      <c r="M7" s="209"/>
      <c r="N7" s="209"/>
      <c r="O7" s="209"/>
      <c r="P7" s="60"/>
      <c r="Q7" s="76"/>
      <c r="R7" s="162"/>
      <c r="S7" s="77" t="s">
        <v>34</v>
      </c>
      <c r="T7" s="75"/>
      <c r="U7" s="75"/>
      <c r="V7" s="78">
        <f>M34</f>
        <v>700</v>
      </c>
      <c r="W7" s="46" t="s">
        <v>26</v>
      </c>
    </row>
    <row r="8" spans="1:23" ht="16.95" customHeight="1">
      <c r="A8" s="196"/>
      <c r="B8" s="23" t="s">
        <v>94</v>
      </c>
      <c r="C8" s="24">
        <v>3800</v>
      </c>
      <c r="D8" s="196"/>
      <c r="E8" s="199"/>
      <c r="F8" s="199"/>
      <c r="G8" s="25" t="s">
        <v>20</v>
      </c>
      <c r="H8" s="26">
        <v>1400</v>
      </c>
      <c r="I8" s="216"/>
      <c r="J8" s="211"/>
      <c r="K8" s="147"/>
      <c r="L8" s="212"/>
      <c r="M8" s="209"/>
      <c r="N8" s="209"/>
      <c r="O8" s="209"/>
      <c r="P8" s="60"/>
      <c r="Q8" s="76"/>
      <c r="R8" s="163"/>
      <c r="S8" s="79" t="s">
        <v>36</v>
      </c>
      <c r="T8" s="80">
        <f>SUM(T3:T7)</f>
        <v>51040</v>
      </c>
      <c r="U8" s="80">
        <f ca="1">SUM(U3:U7)</f>
        <v>15400</v>
      </c>
      <c r="V8" s="80">
        <f>SUM(V3:V7)</f>
        <v>21700</v>
      </c>
      <c r="W8" s="46"/>
    </row>
    <row r="9" spans="1:23" ht="12" customHeight="1">
      <c r="A9" s="196"/>
      <c r="B9" s="23" t="s">
        <v>95</v>
      </c>
      <c r="C9" s="24">
        <v>3800</v>
      </c>
      <c r="D9" s="196"/>
      <c r="E9" s="199"/>
      <c r="F9" s="199"/>
      <c r="G9" s="25"/>
      <c r="H9" s="26">
        <v>1400</v>
      </c>
      <c r="I9" s="216"/>
      <c r="J9" s="211"/>
      <c r="K9" s="147"/>
      <c r="L9" s="212"/>
      <c r="M9" s="209"/>
      <c r="N9" s="209"/>
      <c r="O9" s="209"/>
      <c r="P9" s="60"/>
      <c r="Q9" s="76"/>
      <c r="R9" s="225" t="s">
        <v>74</v>
      </c>
      <c r="S9" s="226"/>
      <c r="T9" s="75">
        <f>SUM(J57:J66)</f>
        <v>0</v>
      </c>
      <c r="U9" s="75">
        <f>T9</f>
        <v>0</v>
      </c>
      <c r="V9" s="75">
        <f>U9</f>
        <v>0</v>
      </c>
      <c r="W9" s="81"/>
    </row>
    <row r="10" spans="1:23" ht="16.95" customHeight="1">
      <c r="A10" s="196"/>
      <c r="B10" s="23" t="s">
        <v>96</v>
      </c>
      <c r="C10" s="24">
        <v>3800</v>
      </c>
      <c r="D10" s="196"/>
      <c r="E10" s="199"/>
      <c r="F10" s="199"/>
      <c r="G10" s="25"/>
      <c r="H10" s="26">
        <v>1400</v>
      </c>
      <c r="I10" s="216"/>
      <c r="J10" s="211"/>
      <c r="K10" s="147"/>
      <c r="L10" s="212"/>
      <c r="M10" s="209"/>
      <c r="N10" s="209"/>
      <c r="O10" s="209"/>
      <c r="P10" s="60"/>
      <c r="Q10" s="76"/>
      <c r="R10" s="225" t="s">
        <v>97</v>
      </c>
      <c r="S10" s="226"/>
      <c r="T10" s="75">
        <f>J73</f>
        <v>0</v>
      </c>
      <c r="U10" s="75">
        <f>T10</f>
        <v>0</v>
      </c>
      <c r="V10" s="75">
        <f>J73</f>
        <v>0</v>
      </c>
      <c r="W10" s="81"/>
    </row>
    <row r="11" spans="1:23" ht="40.200000000000003" customHeight="1">
      <c r="A11" s="196"/>
      <c r="B11" s="23" t="s">
        <v>98</v>
      </c>
      <c r="C11" s="24">
        <v>2800</v>
      </c>
      <c r="D11" s="196"/>
      <c r="E11" s="199"/>
      <c r="F11" s="199"/>
      <c r="G11" s="25"/>
      <c r="H11" s="26">
        <v>1000</v>
      </c>
      <c r="I11" s="216"/>
      <c r="J11" s="211"/>
      <c r="K11" s="147"/>
      <c r="L11" s="212"/>
      <c r="M11" s="209"/>
      <c r="N11" s="209"/>
      <c r="O11" s="209"/>
      <c r="P11" s="60"/>
      <c r="Q11" s="76"/>
      <c r="R11" s="204" t="s">
        <v>38</v>
      </c>
      <c r="S11" s="77" t="s">
        <v>39</v>
      </c>
      <c r="T11" s="75">
        <f>T4</f>
        <v>4640</v>
      </c>
      <c r="U11" s="75">
        <f ca="1">U5</f>
        <v>8400</v>
      </c>
      <c r="V11" s="75">
        <f>V5+V6</f>
        <v>14000</v>
      </c>
      <c r="W11" s="81" t="s">
        <v>212</v>
      </c>
    </row>
    <row r="12" spans="1:23" ht="42" customHeight="1">
      <c r="A12" s="196"/>
      <c r="B12" s="23" t="s">
        <v>99</v>
      </c>
      <c r="C12" s="24">
        <v>0</v>
      </c>
      <c r="D12" s="196"/>
      <c r="E12" s="199"/>
      <c r="F12" s="199"/>
      <c r="G12" s="25"/>
      <c r="H12" s="27">
        <v>0</v>
      </c>
      <c r="I12" s="216"/>
      <c r="J12" s="211"/>
      <c r="K12" s="147"/>
      <c r="L12" s="212"/>
      <c r="M12" s="209"/>
      <c r="N12" s="209"/>
      <c r="O12" s="209"/>
      <c r="P12" s="60" t="s">
        <v>100</v>
      </c>
      <c r="Q12" s="76"/>
      <c r="R12" s="205"/>
      <c r="S12" s="77" t="s">
        <v>42</v>
      </c>
      <c r="T12" s="82"/>
      <c r="U12" s="82"/>
      <c r="V12" s="78">
        <f>V3*I34*0.1</f>
        <v>700</v>
      </c>
      <c r="W12" s="46"/>
    </row>
    <row r="13" spans="1:23" ht="16.95" customHeight="1">
      <c r="A13" s="197"/>
      <c r="B13" s="112" t="s">
        <v>101</v>
      </c>
      <c r="C13" s="24">
        <v>2000</v>
      </c>
      <c r="D13" s="196"/>
      <c r="E13" s="199"/>
      <c r="F13" s="199"/>
      <c r="G13" s="25"/>
      <c r="H13" s="27">
        <v>800</v>
      </c>
      <c r="I13" s="216"/>
      <c r="J13" s="211"/>
      <c r="K13" s="147"/>
      <c r="L13" s="212"/>
      <c r="M13" s="209"/>
      <c r="N13" s="209"/>
      <c r="O13" s="209"/>
      <c r="P13" s="60"/>
      <c r="Q13" s="76"/>
      <c r="R13" s="170" t="s">
        <v>43</v>
      </c>
      <c r="S13" s="77" t="s">
        <v>44</v>
      </c>
      <c r="T13" s="83"/>
      <c r="U13" s="83"/>
      <c r="V13" s="83"/>
      <c r="W13" s="46"/>
    </row>
    <row r="14" spans="1:23" ht="16.95" customHeight="1">
      <c r="A14" s="23" t="s">
        <v>102</v>
      </c>
      <c r="B14" s="23" t="s">
        <v>103</v>
      </c>
      <c r="C14" s="24">
        <v>19800</v>
      </c>
      <c r="D14" s="196"/>
      <c r="E14" s="199"/>
      <c r="F14" s="199"/>
      <c r="G14" s="25"/>
      <c r="H14" s="27">
        <v>7200</v>
      </c>
      <c r="I14" s="216"/>
      <c r="J14" s="211"/>
      <c r="K14" s="147"/>
      <c r="L14" s="212"/>
      <c r="M14" s="209"/>
      <c r="N14" s="209"/>
      <c r="O14" s="209"/>
      <c r="P14" s="60" t="s">
        <v>104</v>
      </c>
      <c r="Q14" s="76"/>
      <c r="R14" s="171"/>
      <c r="S14" s="77" t="s">
        <v>45</v>
      </c>
      <c r="T14" s="83"/>
      <c r="U14" s="83"/>
      <c r="V14" s="83"/>
      <c r="W14" s="46"/>
    </row>
    <row r="15" spans="1:23" ht="16.95" customHeight="1">
      <c r="A15" s="218" t="s">
        <v>105</v>
      </c>
      <c r="B15" s="23" t="s">
        <v>19</v>
      </c>
      <c r="C15" s="24">
        <v>6500</v>
      </c>
      <c r="D15" s="196"/>
      <c r="E15" s="199"/>
      <c r="F15" s="199"/>
      <c r="G15" s="25"/>
      <c r="H15" s="27">
        <v>2300</v>
      </c>
      <c r="I15" s="216"/>
      <c r="J15" s="211"/>
      <c r="K15" s="147"/>
      <c r="L15" s="212"/>
      <c r="M15" s="209"/>
      <c r="N15" s="209"/>
      <c r="O15" s="209"/>
      <c r="P15" s="60"/>
      <c r="Q15" s="76"/>
      <c r="R15" s="171"/>
      <c r="S15" s="77" t="s">
        <v>46</v>
      </c>
      <c r="T15" s="83"/>
      <c r="U15" s="83"/>
      <c r="V15" s="83"/>
      <c r="W15" s="46"/>
    </row>
    <row r="16" spans="1:23" ht="16.95" customHeight="1">
      <c r="A16" s="218"/>
      <c r="B16" s="23" t="s">
        <v>106</v>
      </c>
      <c r="C16" s="24">
        <v>8800</v>
      </c>
      <c r="D16" s="196"/>
      <c r="E16" s="199"/>
      <c r="F16" s="199"/>
      <c r="G16" s="25"/>
      <c r="H16" s="27">
        <v>3200</v>
      </c>
      <c r="I16" s="216"/>
      <c r="J16" s="211"/>
      <c r="K16" s="147"/>
      <c r="L16" s="212"/>
      <c r="M16" s="209"/>
      <c r="N16" s="209"/>
      <c r="O16" s="209"/>
      <c r="P16" s="60"/>
      <c r="Q16" s="76"/>
      <c r="R16" s="171"/>
      <c r="S16" s="77" t="s">
        <v>47</v>
      </c>
      <c r="T16" s="83"/>
      <c r="U16" s="83"/>
      <c r="V16" s="83"/>
      <c r="W16" s="46"/>
    </row>
    <row r="17" spans="1:23" ht="16.95" customHeight="1">
      <c r="A17" s="218"/>
      <c r="B17" s="23" t="s">
        <v>24</v>
      </c>
      <c r="C17" s="24">
        <v>6500</v>
      </c>
      <c r="D17" s="196"/>
      <c r="E17" s="199"/>
      <c r="F17" s="199"/>
      <c r="G17" s="25"/>
      <c r="H17" s="27">
        <v>2300</v>
      </c>
      <c r="I17" s="216"/>
      <c r="J17" s="211"/>
      <c r="K17" s="147"/>
      <c r="L17" s="212"/>
      <c r="M17" s="209"/>
      <c r="N17" s="209"/>
      <c r="O17" s="209"/>
      <c r="P17" s="60"/>
      <c r="Q17" s="76"/>
      <c r="R17" s="172"/>
      <c r="S17" s="227" t="s">
        <v>48</v>
      </c>
      <c r="T17" s="228"/>
      <c r="U17" s="228"/>
      <c r="V17" s="228"/>
      <c r="W17" s="229"/>
    </row>
    <row r="18" spans="1:23" ht="16.95" customHeight="1">
      <c r="A18" s="218"/>
      <c r="B18" s="23" t="s">
        <v>27</v>
      </c>
      <c r="C18" s="24">
        <v>6500</v>
      </c>
      <c r="D18" s="196"/>
      <c r="E18" s="199"/>
      <c r="F18" s="199"/>
      <c r="G18" s="25"/>
      <c r="H18" s="27">
        <v>2300</v>
      </c>
      <c r="I18" s="216"/>
      <c r="J18" s="211"/>
      <c r="K18" s="147"/>
      <c r="L18" s="212"/>
      <c r="M18" s="209"/>
      <c r="N18" s="209"/>
      <c r="O18" s="209"/>
      <c r="P18" s="60"/>
      <c r="Q18" s="76"/>
      <c r="R18" s="84" t="s">
        <v>50</v>
      </c>
      <c r="S18" s="85"/>
      <c r="T18" s="86">
        <f>T8+T9+T10+SUM(T13:T16)</f>
        <v>51040</v>
      </c>
      <c r="U18" s="86">
        <f t="shared" ref="U18:V18" ca="1" si="0">U8+U9+U10+SUM(U13:U16)</f>
        <v>15400</v>
      </c>
      <c r="V18" s="86">
        <f t="shared" si="0"/>
        <v>21700</v>
      </c>
      <c r="W18" s="86"/>
    </row>
    <row r="19" spans="1:23" ht="16.95" customHeight="1">
      <c r="A19" s="218"/>
      <c r="B19" s="23" t="s">
        <v>70</v>
      </c>
      <c r="C19" s="24">
        <v>8500</v>
      </c>
      <c r="D19" s="196"/>
      <c r="E19" s="199"/>
      <c r="F19" s="199"/>
      <c r="G19" s="25"/>
      <c r="H19" s="27">
        <v>3100</v>
      </c>
      <c r="I19" s="216"/>
      <c r="J19" s="211"/>
      <c r="K19" s="147"/>
      <c r="L19" s="212"/>
      <c r="M19" s="209"/>
      <c r="N19" s="209"/>
      <c r="O19" s="209"/>
      <c r="P19" s="60"/>
      <c r="Q19" s="76"/>
      <c r="R19" s="76"/>
      <c r="S19" s="76"/>
      <c r="T19" s="87"/>
      <c r="U19" s="76"/>
      <c r="V19" s="76"/>
      <c r="W19" s="76"/>
    </row>
    <row r="20" spans="1:23" ht="16.95" customHeight="1">
      <c r="A20" s="218"/>
      <c r="B20" s="23" t="s">
        <v>107</v>
      </c>
      <c r="C20" s="24">
        <v>0</v>
      </c>
      <c r="D20" s="196"/>
      <c r="E20" s="199"/>
      <c r="F20" s="199"/>
      <c r="G20" s="25"/>
      <c r="H20" s="27">
        <v>0</v>
      </c>
      <c r="I20" s="216"/>
      <c r="J20" s="211"/>
      <c r="K20" s="147"/>
      <c r="L20" s="212"/>
      <c r="M20" s="209"/>
      <c r="N20" s="209"/>
      <c r="O20" s="209"/>
      <c r="P20" s="60"/>
      <c r="Q20" s="76"/>
      <c r="R20" s="76"/>
      <c r="S20" s="76"/>
    </row>
    <row r="21" spans="1:23" ht="16.5" customHeight="1">
      <c r="A21" s="195" t="s">
        <v>108</v>
      </c>
      <c r="B21" s="23" t="s">
        <v>109</v>
      </c>
      <c r="C21" s="24">
        <v>13000</v>
      </c>
      <c r="D21" s="196"/>
      <c r="E21" s="199"/>
      <c r="F21" s="199"/>
      <c r="G21" s="25"/>
      <c r="H21" s="27">
        <v>4800</v>
      </c>
      <c r="I21" s="216"/>
      <c r="J21" s="211"/>
      <c r="K21" s="147"/>
      <c r="L21" s="212"/>
      <c r="M21" s="209"/>
      <c r="N21" s="209"/>
      <c r="O21" s="209"/>
      <c r="P21" s="60"/>
      <c r="Q21" s="76"/>
      <c r="R21" s="76"/>
      <c r="S21" s="76"/>
    </row>
    <row r="22" spans="1:23" ht="21" customHeight="1">
      <c r="A22" s="196"/>
      <c r="B22" s="23" t="s">
        <v>110</v>
      </c>
      <c r="C22" s="24">
        <v>19800</v>
      </c>
      <c r="D22" s="196"/>
      <c r="E22" s="199"/>
      <c r="F22" s="199"/>
      <c r="G22" s="25"/>
      <c r="H22" s="27">
        <v>7200</v>
      </c>
      <c r="I22" s="216"/>
      <c r="J22" s="211"/>
      <c r="K22" s="147"/>
      <c r="L22" s="212"/>
      <c r="M22" s="209"/>
      <c r="N22" s="209"/>
      <c r="O22" s="209"/>
      <c r="P22" s="60" t="s">
        <v>111</v>
      </c>
      <c r="Q22" s="76"/>
      <c r="R22" s="76"/>
      <c r="S22" s="76"/>
    </row>
    <row r="23" spans="1:23" ht="18.75" customHeight="1">
      <c r="A23" s="196"/>
      <c r="B23" s="23" t="s">
        <v>112</v>
      </c>
      <c r="C23" s="24">
        <v>20000</v>
      </c>
      <c r="D23" s="196"/>
      <c r="E23" s="199"/>
      <c r="F23" s="199"/>
      <c r="G23" s="25"/>
      <c r="H23" s="27">
        <v>8000</v>
      </c>
      <c r="I23" s="216"/>
      <c r="J23" s="211"/>
      <c r="K23" s="147"/>
      <c r="L23" s="212"/>
      <c r="M23" s="210"/>
      <c r="N23" s="210"/>
      <c r="O23" s="210"/>
      <c r="P23" s="60" t="s">
        <v>111</v>
      </c>
      <c r="Q23" s="76"/>
      <c r="R23" s="76"/>
      <c r="S23" s="76"/>
    </row>
    <row r="24" spans="1:23" ht="19.5" customHeight="1">
      <c r="A24" s="197"/>
      <c r="B24" s="23" t="s">
        <v>113</v>
      </c>
      <c r="C24" s="28">
        <v>18000</v>
      </c>
      <c r="D24" s="197"/>
      <c r="E24" s="200"/>
      <c r="F24" s="200"/>
      <c r="G24" s="25"/>
      <c r="H24" s="27">
        <v>7000</v>
      </c>
      <c r="I24" s="217"/>
      <c r="J24" s="207"/>
      <c r="K24" s="147"/>
      <c r="L24" s="59"/>
      <c r="M24" s="61"/>
      <c r="N24" s="61"/>
      <c r="O24" s="61"/>
      <c r="P24" s="60"/>
      <c r="Q24" s="76"/>
      <c r="R24" s="76"/>
      <c r="S24" s="76"/>
    </row>
    <row r="25" spans="1:23" ht="29.25" customHeight="1">
      <c r="A25" s="181" t="s">
        <v>114</v>
      </c>
      <c r="B25" s="29" t="s">
        <v>115</v>
      </c>
      <c r="C25" s="30">
        <v>8000</v>
      </c>
      <c r="D25" s="161">
        <v>4000</v>
      </c>
      <c r="E25" s="221">
        <f>I25</f>
        <v>8</v>
      </c>
      <c r="F25" s="206">
        <f>IF(E25&gt;=1,SUMIF(G25:G26,"√",C25:C26)+(E25-1)*D25,0)</f>
        <v>28000</v>
      </c>
      <c r="G25" s="31"/>
      <c r="H25" s="27">
        <v>3200</v>
      </c>
      <c r="I25" s="147">
        <v>8</v>
      </c>
      <c r="J25" s="186">
        <v>1200</v>
      </c>
      <c r="K25" s="147">
        <v>5</v>
      </c>
      <c r="L25" s="62">
        <f>IF(AND(I25&gt;=1,K25&gt;=1),SUMIF(G25:G25,"√",H25:H25)+IF(G25="√",(I25-1)*J25,0))</f>
        <v>0</v>
      </c>
      <c r="M25" s="62">
        <f>IF(AND(I25&gt;=1,K25&gt;=1),SUMIF(G25:G25,"√",H25:H25)++IF(G25="√",(I25-1)*J25,0))</f>
        <v>0</v>
      </c>
      <c r="N25" s="62">
        <f>IF(AND(I25&gt;=1,K25&gt;=1),L25*(K25-1)*0.3,0)</f>
        <v>0</v>
      </c>
      <c r="O25" s="62">
        <f>IF(AND(I25&gt;=1,K25&gt;=1),M25*(K25-1)*0.2,0)</f>
        <v>0</v>
      </c>
      <c r="P25" s="63"/>
      <c r="Q25" s="76"/>
      <c r="R25" s="76"/>
      <c r="S25" s="76"/>
    </row>
    <row r="26" spans="1:23" ht="26.4">
      <c r="A26" s="181"/>
      <c r="B26" s="29" t="s">
        <v>116</v>
      </c>
      <c r="C26" s="30">
        <v>10000</v>
      </c>
      <c r="D26" s="163"/>
      <c r="E26" s="222"/>
      <c r="F26" s="207"/>
      <c r="G26" s="31"/>
      <c r="H26" s="27">
        <v>4000</v>
      </c>
      <c r="I26" s="147"/>
      <c r="J26" s="186"/>
      <c r="K26" s="147"/>
      <c r="L26" s="62">
        <f>IF(AND(I25&gt;=1,K25&gt;=1),SUMIF(G26:G26,"√",H26:H26)+IF(G26="√",(I25-1)*J25,0))</f>
        <v>0</v>
      </c>
      <c r="M26" s="62">
        <f>IF(AND(I25&gt;=1,K25&gt;=1),SUMIF(G26:G26,"√",H26:H26)++IF(G26="√",(I25-1)*J25,0))*0</f>
        <v>0</v>
      </c>
      <c r="N26" s="62">
        <f>IF(AND(I25&gt;=1,K25&gt;=1),L26*(K25-1)*0.3,0)</f>
        <v>0</v>
      </c>
      <c r="O26" s="62">
        <f>IF(AND(I25&gt;=1,K25&gt;=1),M26*(K25-1)*0.2,0)</f>
        <v>0</v>
      </c>
      <c r="P26" s="63" t="s">
        <v>117</v>
      </c>
      <c r="Q26" s="76"/>
      <c r="R26" s="76"/>
      <c r="S26" s="76"/>
    </row>
    <row r="27" spans="1:23" ht="39.6">
      <c r="A27" s="181"/>
      <c r="B27" s="29" t="s">
        <v>118</v>
      </c>
      <c r="C27" s="32">
        <v>10000</v>
      </c>
      <c r="D27" s="29"/>
      <c r="E27" s="33"/>
      <c r="F27" s="27">
        <f>SUMIF(G27,"√",C27)</f>
        <v>0</v>
      </c>
      <c r="G27" s="31"/>
      <c r="H27" s="27">
        <v>4000</v>
      </c>
      <c r="I27" s="33"/>
      <c r="J27" s="34">
        <v>0</v>
      </c>
      <c r="K27" s="147"/>
      <c r="L27" s="64">
        <f>SUMIF(G27,"√",H27)</f>
        <v>0</v>
      </c>
      <c r="M27" s="64">
        <f>SUMIF(G27,"√",H27)*0</f>
        <v>0</v>
      </c>
      <c r="N27" s="64">
        <f>IF(AND(I25&gt;=1,K25&gt;=1),L27*(K25-1)*0.3,0)</f>
        <v>0</v>
      </c>
      <c r="O27" s="64">
        <f>IF(AND(I25&gt;=1,K4&gt;=1),M27*(K25-1)*0.2,0)</f>
        <v>0</v>
      </c>
      <c r="P27" s="63" t="s">
        <v>119</v>
      </c>
      <c r="Q27" s="76"/>
      <c r="R27" s="76"/>
      <c r="S27" s="76"/>
    </row>
    <row r="28" spans="1:23" ht="40.799999999999997" customHeight="1">
      <c r="A28" s="181" t="s">
        <v>120</v>
      </c>
      <c r="B28" s="29" t="s">
        <v>121</v>
      </c>
      <c r="C28" s="34">
        <v>0</v>
      </c>
      <c r="D28" s="29"/>
      <c r="E28" s="27"/>
      <c r="F28" s="27"/>
      <c r="G28" s="29"/>
      <c r="H28" s="27">
        <v>0</v>
      </c>
      <c r="I28" s="29"/>
      <c r="J28" s="34">
        <v>0</v>
      </c>
      <c r="K28" s="29"/>
      <c r="L28" s="64">
        <f>SUMIF(G28,"√",E28)</f>
        <v>0</v>
      </c>
      <c r="M28" s="64"/>
      <c r="N28" s="64"/>
      <c r="O28" s="64"/>
      <c r="P28" s="63" t="s">
        <v>122</v>
      </c>
      <c r="Q28" s="76"/>
      <c r="R28" s="76"/>
      <c r="S28" s="76"/>
    </row>
    <row r="29" spans="1:23" ht="15">
      <c r="A29" s="181"/>
      <c r="B29" s="29" t="s">
        <v>123</v>
      </c>
      <c r="C29" s="34">
        <v>0</v>
      </c>
      <c r="D29" s="29"/>
      <c r="E29" s="27"/>
      <c r="F29" s="27"/>
      <c r="G29" s="29"/>
      <c r="H29" s="27">
        <v>0</v>
      </c>
      <c r="I29" s="29"/>
      <c r="J29" s="34"/>
      <c r="K29" s="29"/>
      <c r="L29" s="64">
        <f>SUMIF(G29,"√",E29)</f>
        <v>0</v>
      </c>
      <c r="M29" s="64"/>
      <c r="N29" s="64"/>
      <c r="O29" s="64"/>
      <c r="P29" s="63" t="s">
        <v>124</v>
      </c>
      <c r="Q29" s="76"/>
      <c r="R29" s="76"/>
      <c r="S29" s="76"/>
    </row>
    <row r="30" spans="1:23" ht="15">
      <c r="A30" s="181"/>
      <c r="B30" s="29" t="s">
        <v>125</v>
      </c>
      <c r="C30" s="34">
        <v>0</v>
      </c>
      <c r="D30" s="29"/>
      <c r="E30" s="27"/>
      <c r="F30" s="27"/>
      <c r="G30" s="29"/>
      <c r="H30" s="27">
        <v>0</v>
      </c>
      <c r="I30" s="29"/>
      <c r="J30" s="34"/>
      <c r="K30" s="29"/>
      <c r="L30" s="64">
        <f>SUMIF(G30,"√",E30)</f>
        <v>0</v>
      </c>
      <c r="M30" s="64"/>
      <c r="N30" s="64"/>
      <c r="O30" s="64"/>
      <c r="P30" s="63" t="s">
        <v>124</v>
      </c>
      <c r="Q30" s="76"/>
      <c r="R30" s="76"/>
      <c r="S30" s="76"/>
    </row>
    <row r="31" spans="1:23" ht="52.8">
      <c r="A31" s="142" t="s">
        <v>31</v>
      </c>
      <c r="B31" s="143"/>
      <c r="C31" s="143"/>
      <c r="D31" s="143"/>
      <c r="E31" s="143"/>
      <c r="F31" s="143"/>
      <c r="G31" s="143"/>
      <c r="H31" s="143"/>
      <c r="I31" s="143"/>
      <c r="J31" s="143"/>
      <c r="K31" s="143"/>
      <c r="L31" s="144"/>
      <c r="M31" s="65"/>
      <c r="N31" s="65"/>
      <c r="O31" s="65">
        <f>SUM(O4:O30)</f>
        <v>5600</v>
      </c>
      <c r="P31" s="63" t="s">
        <v>49</v>
      </c>
      <c r="Q31" s="76"/>
      <c r="R31" s="76"/>
      <c r="S31" s="76"/>
    </row>
    <row r="32" spans="1:23" ht="43.5" customHeight="1">
      <c r="A32" s="138" t="s">
        <v>25</v>
      </c>
      <c r="B32" s="139"/>
      <c r="C32" s="139"/>
      <c r="D32" s="139"/>
      <c r="E32" s="139"/>
      <c r="F32" s="35">
        <f>SUM(F4:F27)*0.1</f>
        <v>4640</v>
      </c>
      <c r="G32" s="36"/>
      <c r="H32" s="35"/>
      <c r="I32" s="35"/>
      <c r="J32" s="35"/>
      <c r="K32" s="35"/>
      <c r="L32" s="66"/>
      <c r="M32" s="66"/>
      <c r="N32" s="66"/>
      <c r="O32" s="66"/>
      <c r="P32" s="67"/>
      <c r="Q32" s="76"/>
      <c r="R32" s="76"/>
      <c r="S32" s="76"/>
    </row>
    <row r="33" spans="1:19" ht="43.5" customHeight="1">
      <c r="A33" s="181" t="s">
        <v>72</v>
      </c>
      <c r="B33" s="181"/>
      <c r="C33" s="181"/>
      <c r="D33" s="181"/>
      <c r="E33" s="181"/>
      <c r="F33" s="27">
        <f>F32+SUM(F4:F27)</f>
        <v>51040</v>
      </c>
      <c r="G33" s="29"/>
      <c r="H33" s="27"/>
      <c r="I33" s="27"/>
      <c r="J33" s="27"/>
      <c r="K33" s="27"/>
      <c r="L33" s="65">
        <f>SUM(L4:L30)</f>
        <v>7000</v>
      </c>
      <c r="M33" s="65">
        <f>SUM(M4:M30)</f>
        <v>7000</v>
      </c>
      <c r="N33" s="65">
        <f>SUM(N4:N30)</f>
        <v>8400</v>
      </c>
      <c r="O33" s="65">
        <f>O31</f>
        <v>5600</v>
      </c>
      <c r="P33" s="63"/>
      <c r="Q33" s="76"/>
      <c r="R33" s="76"/>
      <c r="S33" s="76"/>
    </row>
    <row r="34" spans="1:19" ht="43.5" customHeight="1">
      <c r="A34" s="29"/>
      <c r="B34" s="37" t="s">
        <v>34</v>
      </c>
      <c r="C34" s="29"/>
      <c r="D34" s="29"/>
      <c r="E34" s="27"/>
      <c r="F34" s="27"/>
      <c r="G34" s="38" t="s">
        <v>20</v>
      </c>
      <c r="H34" s="27"/>
      <c r="I34" s="58">
        <v>1</v>
      </c>
      <c r="J34" s="34"/>
      <c r="K34" s="38">
        <v>1</v>
      </c>
      <c r="L34" s="65"/>
      <c r="M34" s="65">
        <f>SUM(M4:M30)*I34*K34*0.1</f>
        <v>700</v>
      </c>
      <c r="N34" s="65"/>
      <c r="O34" s="65"/>
      <c r="P34" s="63" t="s">
        <v>52</v>
      </c>
      <c r="Q34" s="76"/>
      <c r="R34" s="76"/>
      <c r="S34" s="76"/>
    </row>
    <row r="35" spans="1:19" ht="27.75" customHeight="1">
      <c r="A35" s="201" t="s">
        <v>126</v>
      </c>
      <c r="B35" s="202"/>
      <c r="C35" s="202"/>
      <c r="D35" s="202"/>
      <c r="E35" s="202"/>
      <c r="F35" s="202"/>
      <c r="G35" s="202"/>
      <c r="H35" s="202"/>
      <c r="I35" s="202"/>
      <c r="J35" s="202"/>
      <c r="K35" s="202"/>
      <c r="L35" s="202"/>
      <c r="M35" s="202"/>
      <c r="N35" s="202"/>
      <c r="O35" s="202"/>
      <c r="P35" s="203"/>
      <c r="Q35" s="74"/>
      <c r="R35" s="76"/>
      <c r="S35" s="76"/>
    </row>
    <row r="36" spans="1:19" ht="39.6">
      <c r="A36" s="29" t="s">
        <v>127</v>
      </c>
      <c r="B36" s="29" t="s">
        <v>127</v>
      </c>
      <c r="C36" s="39">
        <v>11000</v>
      </c>
      <c r="D36" s="29">
        <v>3000</v>
      </c>
      <c r="E36" s="40">
        <v>1</v>
      </c>
      <c r="F36" s="27">
        <f>IF(E36&gt;=1,SUMIF(G36:G36,"√",C36:C36)+(E36-1)*D36,0)</f>
        <v>0</v>
      </c>
      <c r="G36" s="31"/>
      <c r="H36" s="27">
        <v>4000</v>
      </c>
      <c r="I36" s="58">
        <v>1</v>
      </c>
      <c r="J36" s="27">
        <v>1000</v>
      </c>
      <c r="K36" s="58">
        <v>1</v>
      </c>
      <c r="L36" s="65">
        <f>IF(AND(I36&gt;=1,K36&gt;=1),SUMIF(G36,"√",H36)+(I36-1)*J36,0)</f>
        <v>0</v>
      </c>
      <c r="M36" s="65">
        <f>L36</f>
        <v>0</v>
      </c>
      <c r="N36" s="65">
        <f>M36*(K36-1)*0.3</f>
        <v>0</v>
      </c>
      <c r="O36" s="65"/>
      <c r="P36" s="63" t="s">
        <v>128</v>
      </c>
      <c r="Q36" s="76"/>
      <c r="R36" s="76"/>
      <c r="S36" s="76"/>
    </row>
    <row r="37" spans="1:19" ht="46.5" customHeight="1">
      <c r="A37" s="29" t="s">
        <v>129</v>
      </c>
      <c r="B37" s="29" t="s">
        <v>129</v>
      </c>
      <c r="C37" s="41">
        <v>3000</v>
      </c>
      <c r="D37" s="34">
        <v>0</v>
      </c>
      <c r="E37" s="40">
        <v>1</v>
      </c>
      <c r="F37" s="27">
        <f t="shared" ref="F37:F45" si="1">IF(E37&gt;=1,SUMIF(G37:G37,"√",C37:C37)+(E37-1)*D37,0)</f>
        <v>0</v>
      </c>
      <c r="G37" s="31"/>
      <c r="H37" s="27">
        <v>1200</v>
      </c>
      <c r="I37" s="58">
        <v>2</v>
      </c>
      <c r="J37" s="27">
        <v>0</v>
      </c>
      <c r="K37" s="58">
        <v>1</v>
      </c>
      <c r="L37" s="65">
        <f>IF(AND(I37&gt;=1,K37&gt;=1),SUMIF(G37,"√",H37)+(I37-1)*J37,0)</f>
        <v>0</v>
      </c>
      <c r="M37" s="65">
        <f>L37</f>
        <v>0</v>
      </c>
      <c r="N37" s="65">
        <f t="shared" ref="N37:N47" si="2">M37*(K37-1)*0.3</f>
        <v>0</v>
      </c>
      <c r="O37" s="65"/>
      <c r="P37" s="63" t="s">
        <v>130</v>
      </c>
      <c r="Q37" s="76"/>
      <c r="R37" s="74"/>
      <c r="S37" s="74"/>
    </row>
    <row r="38" spans="1:19" ht="30.75" customHeight="1">
      <c r="A38" s="181" t="s">
        <v>131</v>
      </c>
      <c r="B38" s="29" t="s">
        <v>132</v>
      </c>
      <c r="C38" s="182">
        <v>6000</v>
      </c>
      <c r="D38" s="161">
        <v>3000</v>
      </c>
      <c r="E38" s="187"/>
      <c r="F38" s="27">
        <f t="shared" si="1"/>
        <v>0</v>
      </c>
      <c r="G38" s="213"/>
      <c r="H38" s="186">
        <v>2400</v>
      </c>
      <c r="I38" s="147">
        <v>1</v>
      </c>
      <c r="J38" s="186">
        <v>1000</v>
      </c>
      <c r="K38" s="147">
        <v>1</v>
      </c>
      <c r="L38" s="184">
        <f>IF(AND(I38&gt;=1,K38&gt;=1),SUMIF(G38,"√",H38)+(I38-1)*J38,0)</f>
        <v>0</v>
      </c>
      <c r="M38" s="184">
        <f>L38</f>
        <v>0</v>
      </c>
      <c r="N38" s="65">
        <f t="shared" si="2"/>
        <v>0</v>
      </c>
      <c r="O38" s="65"/>
      <c r="P38" s="141" t="s">
        <v>133</v>
      </c>
      <c r="Q38" s="76"/>
      <c r="R38" s="76"/>
      <c r="S38" s="76"/>
    </row>
    <row r="39" spans="1:19" ht="28.5" customHeight="1">
      <c r="A39" s="181"/>
      <c r="B39" s="29" t="s">
        <v>134</v>
      </c>
      <c r="C39" s="183"/>
      <c r="D39" s="163"/>
      <c r="E39" s="188"/>
      <c r="F39" s="27">
        <f t="shared" si="1"/>
        <v>0</v>
      </c>
      <c r="G39" s="214"/>
      <c r="H39" s="186"/>
      <c r="I39" s="147"/>
      <c r="J39" s="186"/>
      <c r="K39" s="147"/>
      <c r="L39" s="185"/>
      <c r="M39" s="185"/>
      <c r="N39" s="65">
        <f t="shared" si="2"/>
        <v>0</v>
      </c>
      <c r="O39" s="65"/>
      <c r="P39" s="141"/>
      <c r="Q39" s="76"/>
      <c r="R39" s="76"/>
      <c r="S39" s="76"/>
    </row>
    <row r="40" spans="1:19" ht="39.6">
      <c r="A40" s="29" t="s">
        <v>135</v>
      </c>
      <c r="B40" s="29" t="s">
        <v>135</v>
      </c>
      <c r="C40" s="41">
        <v>25000</v>
      </c>
      <c r="D40" s="42">
        <v>0</v>
      </c>
      <c r="E40" s="42"/>
      <c r="F40" s="27">
        <f>IF(G40="√",C40,0)</f>
        <v>0</v>
      </c>
      <c r="G40" s="31"/>
      <c r="H40" s="27">
        <v>10000</v>
      </c>
      <c r="I40" s="58">
        <v>1</v>
      </c>
      <c r="J40" s="27">
        <v>0</v>
      </c>
      <c r="K40" s="58">
        <v>1</v>
      </c>
      <c r="L40" s="65">
        <f>IF(G40="√",H40,0)</f>
        <v>0</v>
      </c>
      <c r="M40" s="65">
        <f>L40</f>
        <v>0</v>
      </c>
      <c r="N40" s="65">
        <f t="shared" si="2"/>
        <v>0</v>
      </c>
      <c r="O40" s="65"/>
      <c r="P40" s="63" t="s">
        <v>136</v>
      </c>
      <c r="Q40" s="76"/>
      <c r="R40" s="76"/>
      <c r="S40" s="76"/>
    </row>
    <row r="41" spans="1:19" ht="35.25" customHeight="1">
      <c r="A41" s="181" t="s">
        <v>137</v>
      </c>
      <c r="B41" s="29" t="s">
        <v>138</v>
      </c>
      <c r="C41" s="41">
        <v>3000</v>
      </c>
      <c r="D41" s="181">
        <v>2000</v>
      </c>
      <c r="E41" s="187">
        <v>1</v>
      </c>
      <c r="F41" s="27">
        <f t="shared" si="1"/>
        <v>0</v>
      </c>
      <c r="G41" s="31"/>
      <c r="H41" s="27">
        <v>1200</v>
      </c>
      <c r="I41" s="147">
        <v>1</v>
      </c>
      <c r="J41" s="186">
        <v>600</v>
      </c>
      <c r="K41" s="147">
        <v>1</v>
      </c>
      <c r="L41" s="184">
        <f ca="1">IF(I41&gt;=1,SUMIF(G41:G42,"√",H41)+(I41-1)*J41,0)</f>
        <v>0</v>
      </c>
      <c r="M41" s="184">
        <f ca="1">L41</f>
        <v>0</v>
      </c>
      <c r="N41" s="65">
        <f t="shared" ca="1" si="2"/>
        <v>0</v>
      </c>
      <c r="O41" s="65"/>
      <c r="P41" s="63" t="s">
        <v>139</v>
      </c>
      <c r="Q41" s="76"/>
      <c r="R41" s="76"/>
      <c r="S41" s="76"/>
    </row>
    <row r="42" spans="1:19" ht="34.5" customHeight="1">
      <c r="A42" s="181"/>
      <c r="B42" s="29" t="s">
        <v>140</v>
      </c>
      <c r="C42" s="41">
        <v>2000</v>
      </c>
      <c r="D42" s="181"/>
      <c r="E42" s="188"/>
      <c r="F42" s="27">
        <f t="shared" si="1"/>
        <v>0</v>
      </c>
      <c r="G42" s="31"/>
      <c r="H42" s="27">
        <v>800</v>
      </c>
      <c r="I42" s="147"/>
      <c r="J42" s="186"/>
      <c r="K42" s="147"/>
      <c r="L42" s="185"/>
      <c r="M42" s="185"/>
      <c r="N42" s="65">
        <f t="shared" si="2"/>
        <v>0</v>
      </c>
      <c r="O42" s="65"/>
      <c r="P42" s="63" t="s">
        <v>139</v>
      </c>
      <c r="Q42" s="76"/>
      <c r="R42" s="76"/>
      <c r="S42" s="76"/>
    </row>
    <row r="43" spans="1:19" ht="39.6">
      <c r="A43" s="181"/>
      <c r="B43" s="29" t="s">
        <v>141</v>
      </c>
      <c r="C43" s="41">
        <v>5000</v>
      </c>
      <c r="D43" s="29">
        <v>3000</v>
      </c>
      <c r="E43" s="40"/>
      <c r="F43" s="27">
        <f t="shared" si="1"/>
        <v>0</v>
      </c>
      <c r="G43" s="31"/>
      <c r="H43" s="27">
        <v>2000</v>
      </c>
      <c r="I43" s="58">
        <v>1</v>
      </c>
      <c r="J43" s="27">
        <v>1000</v>
      </c>
      <c r="K43" s="58">
        <v>1</v>
      </c>
      <c r="L43" s="65">
        <f t="shared" ref="L43:L46" si="3">IF(I43&gt;=1,SUMIF(G43,"√",H43)+(I43-1)*J43,0)</f>
        <v>0</v>
      </c>
      <c r="M43" s="65">
        <f>L43</f>
        <v>0</v>
      </c>
      <c r="N43" s="65">
        <f t="shared" si="2"/>
        <v>0</v>
      </c>
      <c r="O43" s="65"/>
      <c r="P43" s="63" t="s">
        <v>142</v>
      </c>
      <c r="Q43" s="76"/>
      <c r="R43" s="76"/>
      <c r="S43" s="76"/>
    </row>
    <row r="44" spans="1:19" ht="59.25" customHeight="1">
      <c r="A44" s="181"/>
      <c r="B44" s="29" t="s">
        <v>143</v>
      </c>
      <c r="C44" s="41">
        <v>3000</v>
      </c>
      <c r="D44" s="29">
        <v>2000</v>
      </c>
      <c r="E44" s="40"/>
      <c r="F44" s="27">
        <f t="shared" si="1"/>
        <v>0</v>
      </c>
      <c r="G44" s="31"/>
      <c r="H44" s="27">
        <v>1200</v>
      </c>
      <c r="I44" s="58">
        <v>1</v>
      </c>
      <c r="J44" s="27">
        <v>600</v>
      </c>
      <c r="K44" s="58">
        <v>1</v>
      </c>
      <c r="L44" s="65">
        <f t="shared" si="3"/>
        <v>0</v>
      </c>
      <c r="M44" s="65">
        <f t="shared" ref="M44:M47" si="4">L44</f>
        <v>0</v>
      </c>
      <c r="N44" s="65">
        <f t="shared" si="2"/>
        <v>0</v>
      </c>
      <c r="O44" s="65"/>
      <c r="P44" s="63" t="s">
        <v>144</v>
      </c>
      <c r="Q44" s="76"/>
      <c r="R44" s="76"/>
      <c r="S44" s="76"/>
    </row>
    <row r="45" spans="1:19" ht="85.5" customHeight="1">
      <c r="A45" s="181"/>
      <c r="B45" s="29" t="s">
        <v>145</v>
      </c>
      <c r="C45" s="43">
        <v>0</v>
      </c>
      <c r="D45" s="42">
        <v>0</v>
      </c>
      <c r="E45" s="42"/>
      <c r="F45" s="27">
        <f t="shared" si="1"/>
        <v>0</v>
      </c>
      <c r="G45" s="31"/>
      <c r="H45" s="27"/>
      <c r="I45" s="31"/>
      <c r="J45" s="27"/>
      <c r="K45" s="31"/>
      <c r="L45" s="65">
        <f t="shared" si="3"/>
        <v>0</v>
      </c>
      <c r="M45" s="65">
        <f t="shared" si="4"/>
        <v>0</v>
      </c>
      <c r="N45" s="65">
        <f t="shared" si="2"/>
        <v>0</v>
      </c>
      <c r="O45" s="65"/>
      <c r="P45" s="63" t="s">
        <v>146</v>
      </c>
      <c r="Q45" s="76"/>
      <c r="R45" s="76"/>
      <c r="S45" s="76"/>
    </row>
    <row r="46" spans="1:19" ht="26.4">
      <c r="A46" s="181" t="s">
        <v>147</v>
      </c>
      <c r="B46" s="29" t="s">
        <v>148</v>
      </c>
      <c r="C46" s="44"/>
      <c r="D46" s="44"/>
      <c r="E46" s="33">
        <v>0</v>
      </c>
      <c r="F46" s="33"/>
      <c r="G46" s="44"/>
      <c r="H46" s="33">
        <v>0</v>
      </c>
      <c r="I46" s="44"/>
      <c r="J46" s="33">
        <v>0</v>
      </c>
      <c r="K46" s="44"/>
      <c r="L46" s="68">
        <f t="shared" si="3"/>
        <v>0</v>
      </c>
      <c r="M46" s="68">
        <f t="shared" si="4"/>
        <v>0</v>
      </c>
      <c r="N46" s="68">
        <f t="shared" si="2"/>
        <v>0</v>
      </c>
      <c r="O46" s="68"/>
      <c r="P46" s="63" t="s">
        <v>149</v>
      </c>
      <c r="Q46" s="76"/>
      <c r="R46" s="76"/>
      <c r="S46" s="76"/>
    </row>
    <row r="47" spans="1:19" ht="17.399999999999999">
      <c r="A47" s="181"/>
      <c r="B47" s="29" t="s">
        <v>150</v>
      </c>
      <c r="C47" s="45"/>
      <c r="D47" s="45"/>
      <c r="E47" s="33">
        <v>0</v>
      </c>
      <c r="F47" s="33"/>
      <c r="G47" s="44"/>
      <c r="H47" s="33">
        <v>0</v>
      </c>
      <c r="I47" s="44"/>
      <c r="J47" s="33">
        <v>0</v>
      </c>
      <c r="K47" s="44"/>
      <c r="L47" s="68">
        <f>IF(I47&gt;=1,SUMIF(G47:G47,"√",E47:E47)+(I47-1)*J47,0)</f>
        <v>0</v>
      </c>
      <c r="M47" s="68">
        <f t="shared" si="4"/>
        <v>0</v>
      </c>
      <c r="N47" s="68">
        <f t="shared" si="2"/>
        <v>0</v>
      </c>
      <c r="O47" s="68"/>
      <c r="P47" s="63" t="s">
        <v>124</v>
      </c>
      <c r="Q47" s="76"/>
      <c r="R47" s="76"/>
      <c r="S47" s="76"/>
    </row>
    <row r="48" spans="1:19" ht="15">
      <c r="A48" s="181" t="s">
        <v>72</v>
      </c>
      <c r="B48" s="181"/>
      <c r="C48" s="181"/>
      <c r="D48" s="181"/>
      <c r="E48" s="181"/>
      <c r="F48" s="27">
        <f>SUM(F36:F47)</f>
        <v>0</v>
      </c>
      <c r="G48" s="40"/>
      <c r="H48" s="27"/>
      <c r="I48" s="27"/>
      <c r="J48" s="27"/>
      <c r="K48" s="27"/>
      <c r="L48" s="27">
        <f t="shared" ref="L48:N48" ca="1" si="5">SUM(L36:L47)</f>
        <v>0</v>
      </c>
      <c r="M48" s="27">
        <f t="shared" ca="1" si="5"/>
        <v>0</v>
      </c>
      <c r="N48" s="27">
        <f t="shared" ca="1" si="5"/>
        <v>0</v>
      </c>
      <c r="O48" s="27"/>
      <c r="P48" s="63"/>
      <c r="Q48" s="76"/>
      <c r="R48" s="76"/>
      <c r="S48" s="76"/>
    </row>
    <row r="49" spans="1:19" ht="14.25" customHeight="1">
      <c r="A49" s="138" t="s">
        <v>25</v>
      </c>
      <c r="B49" s="139"/>
      <c r="C49" s="139"/>
      <c r="D49" s="139"/>
      <c r="E49" s="140"/>
      <c r="F49" s="46">
        <f>F48*0.1</f>
        <v>0</v>
      </c>
      <c r="G49" s="47"/>
      <c r="H49" s="48"/>
      <c r="I49" s="48"/>
      <c r="J49" s="69"/>
      <c r="K49" s="46"/>
      <c r="L49" s="46"/>
      <c r="M49" s="46"/>
      <c r="N49" s="46"/>
      <c r="O49" s="65"/>
      <c r="P49" s="70"/>
      <c r="Q49" s="88"/>
      <c r="R49" s="76"/>
      <c r="S49" s="76"/>
    </row>
    <row r="50" spans="1:19" ht="15">
      <c r="B50" s="153" t="s">
        <v>28</v>
      </c>
      <c r="C50" s="153"/>
      <c r="D50" s="153"/>
      <c r="E50" s="153"/>
      <c r="F50" s="153"/>
      <c r="L50" s="71"/>
      <c r="M50" s="71"/>
      <c r="N50" s="71">
        <f ca="1">SUM(N36:N47)</f>
        <v>0</v>
      </c>
      <c r="O50" s="65"/>
      <c r="R50" s="76"/>
      <c r="S50" s="76"/>
    </row>
    <row r="51" spans="1:19">
      <c r="R51" s="88"/>
      <c r="S51" s="88"/>
    </row>
    <row r="55" spans="1:19" ht="20.399999999999999">
      <c r="B55" s="156" t="s">
        <v>151</v>
      </c>
      <c r="C55" s="156"/>
      <c r="D55" s="156"/>
      <c r="E55" s="156"/>
      <c r="F55" s="156"/>
      <c r="G55" s="156"/>
      <c r="H55" s="156"/>
      <c r="I55" s="156"/>
      <c r="J55" s="156"/>
      <c r="K55" s="156"/>
      <c r="L55" s="156"/>
    </row>
    <row r="56" spans="1:19" ht="24">
      <c r="B56" s="49" t="s">
        <v>0</v>
      </c>
      <c r="C56" s="49" t="s">
        <v>12</v>
      </c>
      <c r="D56" s="49" t="s">
        <v>2</v>
      </c>
      <c r="E56" s="49" t="s">
        <v>54</v>
      </c>
      <c r="F56" s="49" t="s">
        <v>16</v>
      </c>
      <c r="G56" s="49"/>
      <c r="H56" s="49"/>
      <c r="I56" s="49"/>
      <c r="J56" s="49" t="s">
        <v>55</v>
      </c>
      <c r="K56" s="189" t="s">
        <v>6</v>
      </c>
      <c r="L56" s="189"/>
    </row>
    <row r="57" spans="1:19" ht="15">
      <c r="B57" s="50" t="s">
        <v>152</v>
      </c>
      <c r="C57" s="27">
        <v>2800</v>
      </c>
      <c r="D57" s="51"/>
      <c r="E57" s="52">
        <v>100</v>
      </c>
      <c r="F57" s="52">
        <v>0</v>
      </c>
      <c r="G57" s="53"/>
      <c r="H57" s="53"/>
      <c r="I57" s="53"/>
      <c r="J57" s="53">
        <f t="shared" ref="J57:J63" si="6">IF(E57&gt;=1,SUMIF(D57,"√",C57)+(E57-1)*F57,0)</f>
        <v>0</v>
      </c>
      <c r="K57" s="190" t="s">
        <v>57</v>
      </c>
      <c r="L57" s="190"/>
    </row>
    <row r="58" spans="1:19" ht="27" customHeight="1">
      <c r="B58" s="50" t="s">
        <v>145</v>
      </c>
      <c r="C58" s="27">
        <v>599</v>
      </c>
      <c r="D58" s="51"/>
      <c r="E58" s="54">
        <v>1</v>
      </c>
      <c r="F58" s="53">
        <v>599</v>
      </c>
      <c r="G58" s="53"/>
      <c r="H58" s="53"/>
      <c r="I58" s="53"/>
      <c r="J58" s="53">
        <f t="shared" si="6"/>
        <v>0</v>
      </c>
      <c r="K58" s="190" t="s">
        <v>153</v>
      </c>
      <c r="L58" s="190"/>
    </row>
    <row r="59" spans="1:19" ht="15">
      <c r="B59" s="50" t="s">
        <v>154</v>
      </c>
      <c r="C59" s="27">
        <v>600</v>
      </c>
      <c r="D59" s="51"/>
      <c r="E59" s="54">
        <v>1</v>
      </c>
      <c r="F59" s="27">
        <v>600</v>
      </c>
      <c r="G59" s="53"/>
      <c r="H59" s="53"/>
      <c r="I59" s="53"/>
      <c r="J59" s="53">
        <f t="shared" si="6"/>
        <v>0</v>
      </c>
      <c r="K59" s="223"/>
      <c r="L59" s="224"/>
    </row>
    <row r="60" spans="1:19" ht="15">
      <c r="B60" s="50" t="s">
        <v>155</v>
      </c>
      <c r="C60" s="27">
        <v>500</v>
      </c>
      <c r="D60" s="51"/>
      <c r="E60" s="54">
        <v>1</v>
      </c>
      <c r="F60" s="27">
        <v>500</v>
      </c>
      <c r="G60" s="53"/>
      <c r="H60" s="53"/>
      <c r="I60" s="53"/>
      <c r="J60" s="53">
        <f t="shared" si="6"/>
        <v>0</v>
      </c>
      <c r="K60" s="223"/>
      <c r="L60" s="224"/>
    </row>
    <row r="61" spans="1:19" ht="15">
      <c r="B61" s="50" t="s">
        <v>156</v>
      </c>
      <c r="C61" s="27">
        <v>500</v>
      </c>
      <c r="D61" s="51"/>
      <c r="E61" s="54">
        <v>1</v>
      </c>
      <c r="F61" s="27">
        <v>500</v>
      </c>
      <c r="G61" s="53"/>
      <c r="H61" s="53"/>
      <c r="I61" s="53"/>
      <c r="J61" s="53">
        <f t="shared" si="6"/>
        <v>0</v>
      </c>
      <c r="K61" s="223"/>
      <c r="L61" s="224"/>
    </row>
    <row r="62" spans="1:19" ht="15">
      <c r="B62" s="50" t="s">
        <v>157</v>
      </c>
      <c r="C62" s="27">
        <v>600</v>
      </c>
      <c r="D62" s="51"/>
      <c r="E62" s="54">
        <v>1</v>
      </c>
      <c r="F62" s="27">
        <v>600</v>
      </c>
      <c r="G62" s="53"/>
      <c r="H62" s="53"/>
      <c r="I62" s="53"/>
      <c r="J62" s="53">
        <f t="shared" si="6"/>
        <v>0</v>
      </c>
      <c r="K62" s="223"/>
      <c r="L62" s="224"/>
    </row>
    <row r="63" spans="1:19" ht="15">
      <c r="B63" s="50" t="s">
        <v>158</v>
      </c>
      <c r="C63" s="27">
        <v>0</v>
      </c>
      <c r="D63" s="51"/>
      <c r="E63" s="52"/>
      <c r="F63" s="52"/>
      <c r="G63" s="53"/>
      <c r="H63" s="53"/>
      <c r="I63" s="53"/>
      <c r="J63" s="53">
        <f t="shared" si="6"/>
        <v>0</v>
      </c>
      <c r="K63" s="190" t="s">
        <v>159</v>
      </c>
      <c r="L63" s="190"/>
    </row>
    <row r="64" spans="1:19" ht="30">
      <c r="B64" s="50" t="s">
        <v>160</v>
      </c>
      <c r="C64" s="27">
        <v>199</v>
      </c>
      <c r="D64" s="51"/>
      <c r="E64" s="52"/>
      <c r="F64" s="52"/>
      <c r="G64" s="53"/>
      <c r="H64" s="53"/>
      <c r="I64" s="53"/>
      <c r="J64" s="53">
        <f>SUMIF(D64,"√",C64)</f>
        <v>0</v>
      </c>
      <c r="K64" s="190" t="s">
        <v>161</v>
      </c>
      <c r="L64" s="190"/>
    </row>
    <row r="65" spans="1:12" ht="30">
      <c r="B65" s="50" t="s">
        <v>162</v>
      </c>
      <c r="C65" s="27">
        <v>990</v>
      </c>
      <c r="D65" s="51"/>
      <c r="E65" s="52"/>
      <c r="F65" s="52"/>
      <c r="G65" s="89"/>
      <c r="H65" s="89"/>
      <c r="I65" s="89"/>
      <c r="J65" s="53">
        <f>SUMIF(D65,"√",C65)</f>
        <v>0</v>
      </c>
      <c r="K65" s="190"/>
      <c r="L65" s="190"/>
    </row>
    <row r="66" spans="1:12" ht="30">
      <c r="B66" s="50" t="s">
        <v>163</v>
      </c>
      <c r="C66" s="27">
        <v>8000</v>
      </c>
      <c r="D66" s="51"/>
      <c r="E66" s="52"/>
      <c r="F66" s="52"/>
      <c r="G66" s="89"/>
      <c r="H66" s="89"/>
      <c r="I66" s="89"/>
      <c r="J66" s="53">
        <f>SUMIF(D66,"√",C66)</f>
        <v>0</v>
      </c>
      <c r="K66" s="190"/>
      <c r="L66" s="190"/>
    </row>
    <row r="68" spans="1:12" ht="21" customHeight="1">
      <c r="A68" s="156" t="s">
        <v>164</v>
      </c>
      <c r="B68" s="156"/>
      <c r="C68" s="156"/>
      <c r="D68" s="156"/>
      <c r="E68" s="156"/>
      <c r="F68" s="156"/>
      <c r="G68" s="156"/>
      <c r="H68" s="156"/>
      <c r="I68" s="156"/>
      <c r="J68" s="156"/>
      <c r="K68" s="156"/>
      <c r="L68" s="156"/>
    </row>
    <row r="69" spans="1:12" ht="24">
      <c r="A69" s="189" t="s">
        <v>0</v>
      </c>
      <c r="B69" s="189"/>
      <c r="C69" s="49" t="s">
        <v>12</v>
      </c>
      <c r="D69" s="49" t="s">
        <v>2</v>
      </c>
      <c r="E69" s="49" t="s">
        <v>54</v>
      </c>
      <c r="F69" s="49" t="s">
        <v>16</v>
      </c>
      <c r="G69" s="49"/>
      <c r="H69" s="49"/>
      <c r="I69" s="49"/>
      <c r="J69" s="49" t="s">
        <v>55</v>
      </c>
      <c r="K69" s="189" t="s">
        <v>6</v>
      </c>
      <c r="L69" s="189"/>
    </row>
    <row r="70" spans="1:12" ht="15">
      <c r="A70" s="173" t="s">
        <v>165</v>
      </c>
      <c r="B70" s="173"/>
      <c r="C70" s="27">
        <v>3299</v>
      </c>
      <c r="D70" s="51"/>
      <c r="E70" s="54">
        <v>1</v>
      </c>
      <c r="F70" s="27">
        <v>600</v>
      </c>
      <c r="G70" s="53"/>
      <c r="H70" s="53"/>
      <c r="I70" s="53"/>
      <c r="J70" s="53">
        <f t="shared" ref="J70" si="7">IF(E70&gt;=1,SUMIF(D70,"√",C70)+(E70-1)*F70,0)</f>
        <v>0</v>
      </c>
      <c r="K70" s="190" t="s">
        <v>166</v>
      </c>
      <c r="L70" s="190"/>
    </row>
    <row r="71" spans="1:12" ht="16.5" customHeight="1">
      <c r="A71" s="173" t="s">
        <v>167</v>
      </c>
      <c r="B71" s="173"/>
      <c r="C71" s="27">
        <v>1480</v>
      </c>
      <c r="D71" s="51"/>
      <c r="E71" s="54">
        <v>1</v>
      </c>
      <c r="F71" s="27">
        <v>600</v>
      </c>
      <c r="G71" s="53"/>
      <c r="H71" s="53"/>
      <c r="I71" s="53"/>
      <c r="J71" s="53">
        <f t="shared" ref="J71:J72" si="8">IF(E71&gt;=1,SUMIF(D71,"√",C71)+(E71-1)*F71,0)</f>
        <v>0</v>
      </c>
      <c r="K71" s="190" t="s">
        <v>168</v>
      </c>
      <c r="L71" s="190"/>
    </row>
    <row r="72" spans="1:12" ht="16.5" customHeight="1">
      <c r="A72" s="173" t="s">
        <v>169</v>
      </c>
      <c r="B72" s="173"/>
      <c r="C72" s="27">
        <v>1350</v>
      </c>
      <c r="D72" s="51"/>
      <c r="E72" s="54">
        <v>1</v>
      </c>
      <c r="F72" s="27">
        <v>600</v>
      </c>
      <c r="G72" s="53"/>
      <c r="H72" s="53"/>
      <c r="I72" s="53"/>
      <c r="J72" s="53">
        <f t="shared" si="8"/>
        <v>0</v>
      </c>
      <c r="K72" s="190" t="s">
        <v>168</v>
      </c>
      <c r="L72" s="190"/>
    </row>
    <row r="73" spans="1:12">
      <c r="A73" s="191" t="s">
        <v>36</v>
      </c>
      <c r="B73" s="192"/>
      <c r="C73" s="192"/>
      <c r="D73" s="192"/>
      <c r="E73" s="192"/>
      <c r="F73" s="192"/>
      <c r="G73" s="192"/>
      <c r="H73" s="192"/>
      <c r="I73" s="192"/>
      <c r="J73" s="91">
        <f>SUM(J70:J72)</f>
        <v>0</v>
      </c>
      <c r="K73" s="193"/>
      <c r="L73" s="194"/>
    </row>
  </sheetData>
  <mergeCells count="82">
    <mergeCell ref="W1:W2"/>
    <mergeCell ref="K64:L66"/>
    <mergeCell ref="R1:S2"/>
    <mergeCell ref="K63:L63"/>
    <mergeCell ref="K58:L58"/>
    <mergeCell ref="K59:L59"/>
    <mergeCell ref="K60:L60"/>
    <mergeCell ref="K61:L61"/>
    <mergeCell ref="K62:L62"/>
    <mergeCell ref="R9:S9"/>
    <mergeCell ref="R10:S10"/>
    <mergeCell ref="S17:W17"/>
    <mergeCell ref="R3:R8"/>
    <mergeCell ref="K4:K24"/>
    <mergeCell ref="K25:K27"/>
    <mergeCell ref="K38:K39"/>
    <mergeCell ref="G1:G2"/>
    <mergeCell ref="G38:G39"/>
    <mergeCell ref="H38:H39"/>
    <mergeCell ref="I4:I24"/>
    <mergeCell ref="I25:I26"/>
    <mergeCell ref="I38:I39"/>
    <mergeCell ref="H1:K1"/>
    <mergeCell ref="A3:P3"/>
    <mergeCell ref="A4:A13"/>
    <mergeCell ref="A15:A20"/>
    <mergeCell ref="M4:M23"/>
    <mergeCell ref="N4:N23"/>
    <mergeCell ref="P1:P2"/>
    <mergeCell ref="E25:E26"/>
    <mergeCell ref="E38:E39"/>
    <mergeCell ref="A21:A24"/>
    <mergeCell ref="R11:R12"/>
    <mergeCell ref="R13:R17"/>
    <mergeCell ref="F25:F26"/>
    <mergeCell ref="M41:M42"/>
    <mergeCell ref="P38:P39"/>
    <mergeCell ref="O4:O23"/>
    <mergeCell ref="J4:J24"/>
    <mergeCell ref="L4:L23"/>
    <mergeCell ref="J25:J26"/>
    <mergeCell ref="K41:K42"/>
    <mergeCell ref="A25:A27"/>
    <mergeCell ref="A28:A30"/>
    <mergeCell ref="A38:A39"/>
    <mergeCell ref="D4:D24"/>
    <mergeCell ref="F4:F24"/>
    <mergeCell ref="D25:D26"/>
    <mergeCell ref="D38:D39"/>
    <mergeCell ref="E4:E24"/>
    <mergeCell ref="A31:L31"/>
    <mergeCell ref="A32:E32"/>
    <mergeCell ref="A33:E33"/>
    <mergeCell ref="A35:P35"/>
    <mergeCell ref="M38:M39"/>
    <mergeCell ref="A71:B71"/>
    <mergeCell ref="K71:L71"/>
    <mergeCell ref="A72:B72"/>
    <mergeCell ref="K72:L72"/>
    <mergeCell ref="A73:I73"/>
    <mergeCell ref="K73:L73"/>
    <mergeCell ref="A68:L68"/>
    <mergeCell ref="A69:B69"/>
    <mergeCell ref="K69:L69"/>
    <mergeCell ref="A70:B70"/>
    <mergeCell ref="K70:L70"/>
    <mergeCell ref="A49:E49"/>
    <mergeCell ref="B50:F50"/>
    <mergeCell ref="B55:L55"/>
    <mergeCell ref="K56:L56"/>
    <mergeCell ref="K57:L57"/>
    <mergeCell ref="A48:E48"/>
    <mergeCell ref="A46:A47"/>
    <mergeCell ref="C38:C39"/>
    <mergeCell ref="I41:I42"/>
    <mergeCell ref="L38:L39"/>
    <mergeCell ref="L41:L42"/>
    <mergeCell ref="J38:J39"/>
    <mergeCell ref="J41:J42"/>
    <mergeCell ref="D41:D42"/>
    <mergeCell ref="A41:A45"/>
    <mergeCell ref="E41:E42"/>
  </mergeCells>
  <phoneticPr fontId="24" type="noConversion"/>
  <dataValidations count="2">
    <dataValidation type="list" allowBlank="1" showInputMessage="1" showErrorMessage="1" sqref="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K65480 JI65480 TE65480 ADA65480 AMW65480 AWS65480 BGO65480 BQK65480 CAG65480 CKC65480 CTY65480 DDU65480 DNQ65480 DXM65480 EHI65480 ERE65480 FBA65480 FKW65480 FUS65480 GEO65480 GOK65480 GYG65480 HIC65480 HRY65480 IBU65480 ILQ65480 IVM65480 JFI65480 JPE65480 JZA65480 KIW65480 KSS65480 LCO65480 LMK65480 LWG65480 MGC65480 MPY65480 MZU65480 NJQ65480 NTM65480 ODI65480 ONE65480 OXA65480 PGW65480 PQS65480 QAO65480 QKK65480 QUG65480 REC65480 RNY65480 RXU65480 SHQ65480 SRM65480 TBI65480 TLE65480 TVA65480 UEW65480 UOS65480 UYO65480 VIK65480 VSG65480 WCC65480 WLY65480 WVU65480 K131016 JI131016 TE131016 ADA131016 AMW131016 AWS131016 BGO131016 BQK131016 CAG131016 CKC131016 CTY131016 DDU131016 DNQ131016 DXM131016 EHI131016 ERE131016 FBA131016 FKW131016 FUS131016 GEO131016 GOK131016 GYG131016 HIC131016 HRY131016 IBU131016 ILQ131016 IVM131016 JFI131016 JPE131016 JZA131016 KIW131016 KSS131016 LCO131016 LMK131016 LWG131016 MGC131016 MPY131016 MZU131016 NJQ131016 NTM131016 ODI131016 ONE131016 OXA131016 PGW131016 PQS131016 QAO131016 QKK131016 QUG131016 REC131016 RNY131016 RXU131016 SHQ131016 SRM131016 TBI131016 TLE131016 TVA131016 UEW131016 UOS131016 UYO131016 VIK131016 VSG131016 WCC131016 WLY131016 WVU131016 K196552 JI196552 TE196552 ADA196552 AMW196552 AWS196552 BGO196552 BQK196552 CAG196552 CKC196552 CTY196552 DDU196552 DNQ196552 DXM196552 EHI196552 ERE196552 FBA196552 FKW196552 FUS196552 GEO196552 GOK196552 GYG196552 HIC196552 HRY196552 IBU196552 ILQ196552 IVM196552 JFI196552 JPE196552 JZA196552 KIW196552 KSS196552 LCO196552 LMK196552 LWG196552 MGC196552 MPY196552 MZU196552 NJQ196552 NTM196552 ODI196552 ONE196552 OXA196552 PGW196552 PQS196552 QAO196552 QKK196552 QUG196552 REC196552 RNY196552 RXU196552 SHQ196552 SRM196552 TBI196552 TLE196552 TVA196552 UEW196552 UOS196552 UYO196552 VIK196552 VSG196552 WCC196552 WLY196552 WVU196552 K262088 JI262088 TE262088 ADA262088 AMW262088 AWS262088 BGO262088 BQK262088 CAG262088 CKC262088 CTY262088 DDU262088 DNQ262088 DXM262088 EHI262088 ERE262088 FBA262088 FKW262088 FUS262088 GEO262088 GOK262088 GYG262088 HIC262088 HRY262088 IBU262088 ILQ262088 IVM262088 JFI262088 JPE262088 JZA262088 KIW262088 KSS262088 LCO262088 LMK262088 LWG262088 MGC262088 MPY262088 MZU262088 NJQ262088 NTM262088 ODI262088 ONE262088 OXA262088 PGW262088 PQS262088 QAO262088 QKK262088 QUG262088 REC262088 RNY262088 RXU262088 SHQ262088 SRM262088 TBI262088 TLE262088 TVA262088 UEW262088 UOS262088 UYO262088 VIK262088 VSG262088 WCC262088 WLY262088 WVU262088 K327624 JI327624 TE327624 ADA327624 AMW327624 AWS327624 BGO327624 BQK327624 CAG327624 CKC327624 CTY327624 DDU327624 DNQ327624 DXM327624 EHI327624 ERE327624 FBA327624 FKW327624 FUS327624 GEO327624 GOK327624 GYG327624 HIC327624 HRY327624 IBU327624 ILQ327624 IVM327624 JFI327624 JPE327624 JZA327624 KIW327624 KSS327624 LCO327624 LMK327624 LWG327624 MGC327624 MPY327624 MZU327624 NJQ327624 NTM327624 ODI327624 ONE327624 OXA327624 PGW327624 PQS327624 QAO327624 QKK327624 QUG327624 REC327624 RNY327624 RXU327624 SHQ327624 SRM327624 TBI327624 TLE327624 TVA327624 UEW327624 UOS327624 UYO327624 VIK327624 VSG327624 WCC327624 WLY327624 WVU327624 K393160 JI393160 TE393160 ADA393160 AMW393160 AWS393160 BGO393160 BQK393160 CAG393160 CKC393160 CTY393160 DDU393160 DNQ393160 DXM393160 EHI393160 ERE393160 FBA393160 FKW393160 FUS393160 GEO393160 GOK393160 GYG393160 HIC393160 HRY393160 IBU393160 ILQ393160 IVM393160 JFI393160 JPE393160 JZA393160 KIW393160 KSS393160 LCO393160 LMK393160 LWG393160 MGC393160 MPY393160 MZU393160 NJQ393160 NTM393160 ODI393160 ONE393160 OXA393160 PGW393160 PQS393160 QAO393160 QKK393160 QUG393160 REC393160 RNY393160 RXU393160 SHQ393160 SRM393160 TBI393160 TLE393160 TVA393160 UEW393160 UOS393160 UYO393160 VIK393160 VSG393160 WCC393160 WLY393160 WVU393160 K458696 JI458696 TE458696 ADA458696 AMW458696 AWS458696 BGO458696 BQK458696 CAG458696 CKC458696 CTY458696 DDU458696 DNQ458696 DXM458696 EHI458696 ERE458696 FBA458696 FKW458696 FUS458696 GEO458696 GOK458696 GYG458696 HIC458696 HRY458696 IBU458696 ILQ458696 IVM458696 JFI458696 JPE458696 JZA458696 KIW458696 KSS458696 LCO458696 LMK458696 LWG458696 MGC458696 MPY458696 MZU458696 NJQ458696 NTM458696 ODI458696 ONE458696 OXA458696 PGW458696 PQS458696 QAO458696 QKK458696 QUG458696 REC458696 RNY458696 RXU458696 SHQ458696 SRM458696 TBI458696 TLE458696 TVA458696 UEW458696 UOS458696 UYO458696 VIK458696 VSG458696 WCC458696 WLY458696 WVU458696 K524232 JI524232 TE524232 ADA524232 AMW524232 AWS524232 BGO524232 BQK524232 CAG524232 CKC524232 CTY524232 DDU524232 DNQ524232 DXM524232 EHI524232 ERE524232 FBA524232 FKW524232 FUS524232 GEO524232 GOK524232 GYG524232 HIC524232 HRY524232 IBU524232 ILQ524232 IVM524232 JFI524232 JPE524232 JZA524232 KIW524232 KSS524232 LCO524232 LMK524232 LWG524232 MGC524232 MPY524232 MZU524232 NJQ524232 NTM524232 ODI524232 ONE524232 OXA524232 PGW524232 PQS524232 QAO524232 QKK524232 QUG524232 REC524232 RNY524232 RXU524232 SHQ524232 SRM524232 TBI524232 TLE524232 TVA524232 UEW524232 UOS524232 UYO524232 VIK524232 VSG524232 WCC524232 WLY524232 WVU524232 K589768 JI589768 TE589768 ADA589768 AMW589768 AWS589768 BGO589768 BQK589768 CAG589768 CKC589768 CTY589768 DDU589768 DNQ589768 DXM589768 EHI589768 ERE589768 FBA589768 FKW589768 FUS589768 GEO589768 GOK589768 GYG589768 HIC589768 HRY589768 IBU589768 ILQ589768 IVM589768 JFI589768 JPE589768 JZA589768 KIW589768 KSS589768 LCO589768 LMK589768 LWG589768 MGC589768 MPY589768 MZU589768 NJQ589768 NTM589768 ODI589768 ONE589768 OXA589768 PGW589768 PQS589768 QAO589768 QKK589768 QUG589768 REC589768 RNY589768 RXU589768 SHQ589768 SRM589768 TBI589768 TLE589768 TVA589768 UEW589768 UOS589768 UYO589768 VIK589768 VSG589768 WCC589768 WLY589768 WVU589768 K655304 JI655304 TE655304 ADA655304 AMW655304 AWS655304 BGO655304 BQK655304 CAG655304 CKC655304 CTY655304 DDU655304 DNQ655304 DXM655304 EHI655304 ERE655304 FBA655304 FKW655304 FUS655304 GEO655304 GOK655304 GYG655304 HIC655304 HRY655304 IBU655304 ILQ655304 IVM655304 JFI655304 JPE655304 JZA655304 KIW655304 KSS655304 LCO655304 LMK655304 LWG655304 MGC655304 MPY655304 MZU655304 NJQ655304 NTM655304 ODI655304 ONE655304 OXA655304 PGW655304 PQS655304 QAO655304 QKK655304 QUG655304 REC655304 RNY655304 RXU655304 SHQ655304 SRM655304 TBI655304 TLE655304 TVA655304 UEW655304 UOS655304 UYO655304 VIK655304 VSG655304 WCC655304 WLY655304 WVU655304 K720840 JI720840 TE720840 ADA720840 AMW720840 AWS720840 BGO720840 BQK720840 CAG720840 CKC720840 CTY720840 DDU720840 DNQ720840 DXM720840 EHI720840 ERE720840 FBA720840 FKW720840 FUS720840 GEO720840 GOK720840 GYG720840 HIC720840 HRY720840 IBU720840 ILQ720840 IVM720840 JFI720840 JPE720840 JZA720840 KIW720840 KSS720840 LCO720840 LMK720840 LWG720840 MGC720840 MPY720840 MZU720840 NJQ720840 NTM720840 ODI720840 ONE720840 OXA720840 PGW720840 PQS720840 QAO720840 QKK720840 QUG720840 REC720840 RNY720840 RXU720840 SHQ720840 SRM720840 TBI720840 TLE720840 TVA720840 UEW720840 UOS720840 UYO720840 VIK720840 VSG720840 WCC720840 WLY720840 WVU720840 K786376 JI786376 TE786376 ADA786376 AMW786376 AWS786376 BGO786376 BQK786376 CAG786376 CKC786376 CTY786376 DDU786376 DNQ786376 DXM786376 EHI786376 ERE786376 FBA786376 FKW786376 FUS786376 GEO786376 GOK786376 GYG786376 HIC786376 HRY786376 IBU786376 ILQ786376 IVM786376 JFI786376 JPE786376 JZA786376 KIW786376 KSS786376 LCO786376 LMK786376 LWG786376 MGC786376 MPY786376 MZU786376 NJQ786376 NTM786376 ODI786376 ONE786376 OXA786376 PGW786376 PQS786376 QAO786376 QKK786376 QUG786376 REC786376 RNY786376 RXU786376 SHQ786376 SRM786376 TBI786376 TLE786376 TVA786376 UEW786376 UOS786376 UYO786376 VIK786376 VSG786376 WCC786376 WLY786376 WVU786376 K851912 JI851912 TE851912 ADA851912 AMW851912 AWS851912 BGO851912 BQK851912 CAG851912 CKC851912 CTY851912 DDU851912 DNQ851912 DXM851912 EHI851912 ERE851912 FBA851912 FKW851912 FUS851912 GEO851912 GOK851912 GYG851912 HIC851912 HRY851912 IBU851912 ILQ851912 IVM851912 JFI851912 JPE851912 JZA851912 KIW851912 KSS851912 LCO851912 LMK851912 LWG851912 MGC851912 MPY851912 MZU851912 NJQ851912 NTM851912 ODI851912 ONE851912 OXA851912 PGW851912 PQS851912 QAO851912 QKK851912 QUG851912 REC851912 RNY851912 RXU851912 SHQ851912 SRM851912 TBI851912 TLE851912 TVA851912 UEW851912 UOS851912 UYO851912 VIK851912 VSG851912 WCC851912 WLY851912 WVU851912 K917448 JI917448 TE917448 ADA917448 AMW917448 AWS917448 BGO917448 BQK917448 CAG917448 CKC917448 CTY917448 DDU917448 DNQ917448 DXM917448 EHI917448 ERE917448 FBA917448 FKW917448 FUS917448 GEO917448 GOK917448 GYG917448 HIC917448 HRY917448 IBU917448 ILQ917448 IVM917448 JFI917448 JPE917448 JZA917448 KIW917448 KSS917448 LCO917448 LMK917448 LWG917448 MGC917448 MPY917448 MZU917448 NJQ917448 NTM917448 ODI917448 ONE917448 OXA917448 PGW917448 PQS917448 QAO917448 QKK917448 QUG917448 REC917448 RNY917448 RXU917448 SHQ917448 SRM917448 TBI917448 TLE917448 TVA917448 UEW917448 UOS917448 UYO917448 VIK917448 VSG917448 WCC917448 WLY917448 WVU917448 K982984 JI982984 TE982984 ADA982984 AMW982984 AWS982984 BGO982984 BQK982984 CAG982984 CKC982984 CTY982984 DDU982984 DNQ982984 DXM982984 EHI982984 ERE982984 FBA982984 FKW982984 FUS982984 GEO982984 GOK982984 GYG982984 HIC982984 HRY982984 IBU982984 ILQ982984 IVM982984 JFI982984 JPE982984 JZA982984 KIW982984 KSS982984 LCO982984 LMK982984 LWG982984 MGC982984 MPY982984 MZU982984 NJQ982984 NTM982984 ODI982984 ONE982984 OXA982984 PGW982984 PQS982984 QAO982984 QKK982984 QUG982984 REC982984 RNY982984 RXU982984 SHQ982984 SRM982984 TBI982984 TLE982984 TVA982984 UEW982984 UOS982984 UYO982984 VIK982984 VSG982984 WCC982984 WLY982984 WVU982984">
      <formula1>"租赁新购,租赁加用户加模,一次性新购"</formula1>
    </dataValidation>
    <dataValidation type="list" allowBlank="1" showInputMessage="1" showErrorMessage="1" sqref="G49:H49 C65582:C65587 C131118:C131123 C196654:C196659 C262190:C262195 C327726:C327731 C393262:C393267 C458798:C458803 C524334:C524339 C589870:C589875 C655406:C655411 C720942:C720947 C786478:C786483 C852014:C852019 C917550:C917555 C983086:C983091 D57:D66 D70:D72 D65534:D65560 D65562:D65564 D65566:D65576 D131070:D131096 D131098:D131100 D131102:D131112 D196606:D196632 D196634:D196636 D196638:D196648 D262142:D262168 D262170:D262172 D262174:D262184 D327678:D327704 D327706:D327708 D327710:D327720 D393214:D393240 D393242:D393244 D393246:D393256 D458750:D458776 D458778:D458780 D458782:D458792 D524286:D524312 D524314:D524316 D524318:D524328 D589822:D589848 D589850:D589852 D589854:D589864 D655358:D655384 D655386:D655388 D655390:D655400 D720894:D720920 D720922:D720924 D720926:D720936 D786430:D786456 D786458:D786460 D786462:D786472 D851966:D851992 D851994:D851996 D851998:D852008 D917502:D917528 D917530:D917532 D917534:D917544 D983038:D983064 D983066:D983068 D983070:D983080 G4:G30 G32:G34 G36:G38 G40:G47 JC65582:JC65587 JC131118:JC131123 JC196654:JC196659 JC262190:JC262195 JC327726:JC327731 JC393262:JC393267 JC458798:JC458803 JC524334:JC524339 JC589870:JC589875 JC655406:JC655411 JC720942:JC720947 JC786478:JC786483 JC852014:JC852019 JC917550:JC917555 JC983086:JC983091 JD65534:JD65560 JD65562:JD65564 JD65566:JD65576 JD131070:JD131096 JD131098:JD131100 JD131102:JD131112 JD196606:JD196632 JD196634:JD196636 JD196638:JD196648 JD262142:JD262168 JD262170:JD262172 JD262174:JD262184 JD327678:JD327704 JD327706:JD327708 JD327710:JD327720 JD393214:JD393240 JD393242:JD393244 JD393246:JD393256 JD458750:JD458776 JD458778:JD458780 JD458782:JD458792 JD524286:JD524312 JD524314:JD524316 JD524318:JD524328 JD589822:JD589848 JD589850:JD589852 JD589854:JD589864 JD655358:JD655384 JD655386:JD655388 JD655390:JD655400 JD720894:JD720920 JD720922:JD720924 JD720926:JD720936 JD786430:JD786456 JD786458:JD786460 JD786462:JD786472 JD851966:JD851992 JD851994:JD851996 JD851998:JD852008 JD917502:JD917528 JD917530:JD917532 JD917534:JD917544 JD983038:JD983064 JD983066:JD983068 JD983070:JD983080 JF4:JF34 JF36:JF38 JF40:JF49 JF65483:JF65509 JF65511:JF65513 JF65515:JF65527 JF131019:JF131045 JF131047:JF131049 JF131051:JF131063 JF196555:JF196581 JF196583:JF196585 JF196587:JF196599 JF262091:JF262117 JF262119:JF262121 JF262123:JF262135 JF327627:JF327653 JF327655:JF327657 JF327659:JF327671 JF393163:JF393189 JF393191:JF393193 JF393195:JF393207 JF458699:JF458725 JF458727:JF458729 JF458731:JF458743 JF524235:JF524261 JF524263:JF524265 JF524267:JF524279 JF589771:JF589797 JF589799:JF589801 JF589803:JF589815 JF655307:JF655333 JF655335:JF655337 JF655339:JF655351 JF720843:JF720869 JF720871:JF720873 JF720875:JF720887 JF786379:JF786405 JF786407:JF786409 JF786411:JF786423 JF851915:JF851941 JF851943:JF851945 JF851947:JF851959 JF917451:JF917477 JF917479:JF917481 JF917483:JF917495 JF982987:JF983013 JF983015:JF983017 JF983019:JF983031 SY65582:SY65587 SY131118:SY131123 SY196654:SY196659 SY262190:SY262195 SY327726:SY327731 SY393262:SY393267 SY458798:SY458803 SY524334:SY524339 SY589870:SY589875 SY655406:SY655411 SY720942:SY720947 SY786478:SY786483 SY852014:SY852019 SY917550:SY917555 SY983086:SY983091 SZ65534:SZ65560 SZ65562:SZ65564 SZ65566:SZ65576 SZ131070:SZ131096 SZ131098:SZ131100 SZ131102:SZ131112 SZ196606:SZ196632 SZ196634:SZ196636 SZ196638:SZ196648 SZ262142:SZ262168 SZ262170:SZ262172 SZ262174:SZ262184 SZ327678:SZ327704 SZ327706:SZ327708 SZ327710:SZ327720 SZ393214:SZ393240 SZ393242:SZ393244 SZ393246:SZ393256 SZ458750:SZ458776 SZ458778:SZ458780 SZ458782:SZ458792 SZ524286:SZ524312 SZ524314:SZ524316 SZ524318:SZ524328 SZ589822:SZ589848 SZ589850:SZ589852 SZ589854:SZ589864 SZ655358:SZ655384 SZ655386:SZ655388 SZ655390:SZ655400 SZ720894:SZ720920 SZ720922:SZ720924 SZ720926:SZ720936 SZ786430:SZ786456 SZ786458:SZ786460 SZ786462:SZ786472 SZ851966:SZ851992 SZ851994:SZ851996 SZ851998:SZ852008 SZ917502:SZ917528 SZ917530:SZ917532 SZ917534:SZ917544 SZ983038:SZ983064 SZ983066:SZ983068 SZ983070:SZ983080 TB4:TB34 TB36:TB38 TB40:TB49 TB65483:TB65509 TB65511:TB65513 TB65515:TB65527 TB131019:TB131045 TB131047:TB131049 TB131051:TB131063 TB196555:TB196581 TB196583:TB196585 TB196587:TB196599 TB262091:TB262117 TB262119:TB262121 TB262123:TB262135 TB327627:TB327653 TB327655:TB327657 TB327659:TB327671 TB393163:TB393189 TB393191:TB393193 TB393195:TB393207 TB458699:TB458725 TB458727:TB458729 TB458731:TB458743 TB524235:TB524261 TB524263:TB524265 TB524267:TB524279 TB589771:TB589797 TB589799:TB589801 TB589803:TB589815 TB655307:TB655333 TB655335:TB655337 TB655339:TB655351 TB720843:TB720869 TB720871:TB720873 TB720875:TB720887 TB786379:TB786405 TB786407:TB786409 TB786411:TB786423 TB851915:TB851941 TB851943:TB851945 TB851947:TB851959 TB917451:TB917477 TB917479:TB917481 TB917483:TB917495 TB982987:TB983013 TB983015:TB983017 TB983019:TB983031 ACU65582:ACU65587 ACU131118:ACU131123 ACU196654:ACU196659 ACU262190:ACU262195 ACU327726:ACU327731 ACU393262:ACU393267 ACU458798:ACU458803 ACU524334:ACU524339 ACU589870:ACU589875 ACU655406:ACU655411 ACU720942:ACU720947 ACU786478:ACU786483 ACU852014:ACU852019 ACU917550:ACU917555 ACU983086:ACU983091 ACV65534:ACV65560 ACV65562:ACV65564 ACV65566:ACV65576 ACV131070:ACV131096 ACV131098:ACV131100 ACV131102:ACV131112 ACV196606:ACV196632 ACV196634:ACV196636 ACV196638:ACV196648 ACV262142:ACV262168 ACV262170:ACV262172 ACV262174:ACV262184 ACV327678:ACV327704 ACV327706:ACV327708 ACV327710:ACV327720 ACV393214:ACV393240 ACV393242:ACV393244 ACV393246:ACV393256 ACV458750:ACV458776 ACV458778:ACV458780 ACV458782:ACV458792 ACV524286:ACV524312 ACV524314:ACV524316 ACV524318:ACV524328 ACV589822:ACV589848 ACV589850:ACV589852 ACV589854:ACV589864 ACV655358:ACV655384 ACV655386:ACV655388 ACV655390:ACV655400 ACV720894:ACV720920 ACV720922:ACV720924 ACV720926:ACV720936 ACV786430:ACV786456 ACV786458:ACV786460 ACV786462:ACV786472 ACV851966:ACV851992 ACV851994:ACV851996 ACV851998:ACV852008 ACV917502:ACV917528 ACV917530:ACV917532 ACV917534:ACV917544 ACV983038:ACV983064 ACV983066:ACV983068 ACV983070:ACV983080 ACX4:ACX34 ACX36:ACX38 ACX40:ACX49 ACX65483:ACX65509 ACX65511:ACX65513 ACX65515:ACX65527 ACX131019:ACX131045 ACX131047:ACX131049 ACX131051:ACX131063 ACX196555:ACX196581 ACX196583:ACX196585 ACX196587:ACX196599 ACX262091:ACX262117 ACX262119:ACX262121 ACX262123:ACX262135 ACX327627:ACX327653 ACX327655:ACX327657 ACX327659:ACX327671 ACX393163:ACX393189 ACX393191:ACX393193 ACX393195:ACX393207 ACX458699:ACX458725 ACX458727:ACX458729 ACX458731:ACX458743 ACX524235:ACX524261 ACX524263:ACX524265 ACX524267:ACX524279 ACX589771:ACX589797 ACX589799:ACX589801 ACX589803:ACX589815 ACX655307:ACX655333 ACX655335:ACX655337 ACX655339:ACX655351 ACX720843:ACX720869 ACX720871:ACX720873 ACX720875:ACX720887 ACX786379:ACX786405 ACX786407:ACX786409 ACX786411:ACX786423 ACX851915:ACX851941 ACX851943:ACX851945 ACX851947:ACX851959 ACX917451:ACX917477 ACX917479:ACX917481 ACX917483:ACX917495 ACX982987:ACX983013 ACX983015:ACX983017 ACX983019:ACX983031 AMQ65582:AMQ65587 AMQ131118:AMQ131123 AMQ196654:AMQ196659 AMQ262190:AMQ262195 AMQ327726:AMQ327731 AMQ393262:AMQ393267 AMQ458798:AMQ458803 AMQ524334:AMQ524339 AMQ589870:AMQ589875 AMQ655406:AMQ655411 AMQ720942:AMQ720947 AMQ786478:AMQ786483 AMQ852014:AMQ852019 AMQ917550:AMQ917555 AMQ983086:AMQ983091 AMR65534:AMR65560 AMR65562:AMR65564 AMR65566:AMR65576 AMR131070:AMR131096 AMR131098:AMR131100 AMR131102:AMR131112 AMR196606:AMR196632 AMR196634:AMR196636 AMR196638:AMR196648 AMR262142:AMR262168 AMR262170:AMR262172 AMR262174:AMR262184 AMR327678:AMR327704 AMR327706:AMR327708 AMR327710:AMR327720 AMR393214:AMR393240 AMR393242:AMR393244 AMR393246:AMR393256 AMR458750:AMR458776 AMR458778:AMR458780 AMR458782:AMR458792 AMR524286:AMR524312 AMR524314:AMR524316 AMR524318:AMR524328 AMR589822:AMR589848 AMR589850:AMR589852 AMR589854:AMR589864 AMR655358:AMR655384 AMR655386:AMR655388 AMR655390:AMR655400 AMR720894:AMR720920 AMR720922:AMR720924 AMR720926:AMR720936 AMR786430:AMR786456 AMR786458:AMR786460 AMR786462:AMR786472 AMR851966:AMR851992 AMR851994:AMR851996 AMR851998:AMR852008 AMR917502:AMR917528 AMR917530:AMR917532 AMR917534:AMR917544 AMR983038:AMR983064 AMR983066:AMR983068 AMR983070:AMR983080 AMT4:AMT34 AMT36:AMT38 AMT40:AMT49 AMT65483:AMT65509 AMT65511:AMT65513 AMT65515:AMT65527 AMT131019:AMT131045 AMT131047:AMT131049 AMT131051:AMT131063 AMT196555:AMT196581 AMT196583:AMT196585 AMT196587:AMT196599 AMT262091:AMT262117 AMT262119:AMT262121 AMT262123:AMT262135 AMT327627:AMT327653 AMT327655:AMT327657 AMT327659:AMT327671 AMT393163:AMT393189 AMT393191:AMT393193 AMT393195:AMT393207 AMT458699:AMT458725 AMT458727:AMT458729 AMT458731:AMT458743 AMT524235:AMT524261 AMT524263:AMT524265 AMT524267:AMT524279 AMT589771:AMT589797 AMT589799:AMT589801 AMT589803:AMT589815 AMT655307:AMT655333 AMT655335:AMT655337 AMT655339:AMT655351 AMT720843:AMT720869 AMT720871:AMT720873 AMT720875:AMT720887 AMT786379:AMT786405 AMT786407:AMT786409 AMT786411:AMT786423 AMT851915:AMT851941 AMT851943:AMT851945 AMT851947:AMT851959 AMT917451:AMT917477 AMT917479:AMT917481 AMT917483:AMT917495 AMT982987:AMT983013 AMT983015:AMT983017 AMT983019:AMT983031 AWM65582:AWM65587 AWM131118:AWM131123 AWM196654:AWM196659 AWM262190:AWM262195 AWM327726:AWM327731 AWM393262:AWM393267 AWM458798:AWM458803 AWM524334:AWM524339 AWM589870:AWM589875 AWM655406:AWM655411 AWM720942:AWM720947 AWM786478:AWM786483 AWM852014:AWM852019 AWM917550:AWM917555 AWM983086:AWM983091 AWN65534:AWN65560 AWN65562:AWN65564 AWN65566:AWN65576 AWN131070:AWN131096 AWN131098:AWN131100 AWN131102:AWN131112 AWN196606:AWN196632 AWN196634:AWN196636 AWN196638:AWN196648 AWN262142:AWN262168 AWN262170:AWN262172 AWN262174:AWN262184 AWN327678:AWN327704 AWN327706:AWN327708 AWN327710:AWN327720 AWN393214:AWN393240 AWN393242:AWN393244 AWN393246:AWN393256 AWN458750:AWN458776 AWN458778:AWN458780 AWN458782:AWN458792 AWN524286:AWN524312 AWN524314:AWN524316 AWN524318:AWN524328 AWN589822:AWN589848 AWN589850:AWN589852 AWN589854:AWN589864 AWN655358:AWN655384 AWN655386:AWN655388 AWN655390:AWN655400 AWN720894:AWN720920 AWN720922:AWN720924 AWN720926:AWN720936 AWN786430:AWN786456 AWN786458:AWN786460 AWN786462:AWN786472 AWN851966:AWN851992 AWN851994:AWN851996 AWN851998:AWN852008 AWN917502:AWN917528 AWN917530:AWN917532 AWN917534:AWN917544 AWN983038:AWN983064 AWN983066:AWN983068 AWN983070:AWN983080 AWP4:AWP34 AWP36:AWP38 AWP40:AWP49 AWP65483:AWP65509 AWP65511:AWP65513 AWP65515:AWP65527 AWP131019:AWP131045 AWP131047:AWP131049 AWP131051:AWP131063 AWP196555:AWP196581 AWP196583:AWP196585 AWP196587:AWP196599 AWP262091:AWP262117 AWP262119:AWP262121 AWP262123:AWP262135 AWP327627:AWP327653 AWP327655:AWP327657 AWP327659:AWP327671 AWP393163:AWP393189 AWP393191:AWP393193 AWP393195:AWP393207 AWP458699:AWP458725 AWP458727:AWP458729 AWP458731:AWP458743 AWP524235:AWP524261 AWP524263:AWP524265 AWP524267:AWP524279 AWP589771:AWP589797 AWP589799:AWP589801 AWP589803:AWP589815 AWP655307:AWP655333 AWP655335:AWP655337 AWP655339:AWP655351 AWP720843:AWP720869 AWP720871:AWP720873 AWP720875:AWP720887 AWP786379:AWP786405 AWP786407:AWP786409 AWP786411:AWP786423 AWP851915:AWP851941 AWP851943:AWP851945 AWP851947:AWP851959 AWP917451:AWP917477 AWP917479:AWP917481 AWP917483:AWP917495 AWP982987:AWP983013 AWP983015:AWP983017 AWP983019:AWP983031 BGI65582:BGI65587 BGI131118:BGI131123 BGI196654:BGI196659 BGI262190:BGI262195 BGI327726:BGI327731 BGI393262:BGI393267 BGI458798:BGI458803 BGI524334:BGI524339 BGI589870:BGI589875 BGI655406:BGI655411 BGI720942:BGI720947 BGI786478:BGI786483 BGI852014:BGI852019 BGI917550:BGI917555 BGI983086:BGI983091 BGJ65534:BGJ65560 BGJ65562:BGJ65564 BGJ65566:BGJ65576 BGJ131070:BGJ131096 BGJ131098:BGJ131100 BGJ131102:BGJ131112 BGJ196606:BGJ196632 BGJ196634:BGJ196636 BGJ196638:BGJ196648 BGJ262142:BGJ262168 BGJ262170:BGJ262172 BGJ262174:BGJ262184 BGJ327678:BGJ327704 BGJ327706:BGJ327708 BGJ327710:BGJ327720 BGJ393214:BGJ393240 BGJ393242:BGJ393244 BGJ393246:BGJ393256 BGJ458750:BGJ458776 BGJ458778:BGJ458780 BGJ458782:BGJ458792 BGJ524286:BGJ524312 BGJ524314:BGJ524316 BGJ524318:BGJ524328 BGJ589822:BGJ589848 BGJ589850:BGJ589852 BGJ589854:BGJ589864 BGJ655358:BGJ655384 BGJ655386:BGJ655388 BGJ655390:BGJ655400 BGJ720894:BGJ720920 BGJ720922:BGJ720924 BGJ720926:BGJ720936 BGJ786430:BGJ786456 BGJ786458:BGJ786460 BGJ786462:BGJ786472 BGJ851966:BGJ851992 BGJ851994:BGJ851996 BGJ851998:BGJ852008 BGJ917502:BGJ917528 BGJ917530:BGJ917532 BGJ917534:BGJ917544 BGJ983038:BGJ983064 BGJ983066:BGJ983068 BGJ983070:BGJ983080 BGL4:BGL34 BGL36:BGL38 BGL40:BGL49 BGL65483:BGL65509 BGL65511:BGL65513 BGL65515:BGL65527 BGL131019:BGL131045 BGL131047:BGL131049 BGL131051:BGL131063 BGL196555:BGL196581 BGL196583:BGL196585 BGL196587:BGL196599 BGL262091:BGL262117 BGL262119:BGL262121 BGL262123:BGL262135 BGL327627:BGL327653 BGL327655:BGL327657 BGL327659:BGL327671 BGL393163:BGL393189 BGL393191:BGL393193 BGL393195:BGL393207 BGL458699:BGL458725 BGL458727:BGL458729 BGL458731:BGL458743 BGL524235:BGL524261 BGL524263:BGL524265 BGL524267:BGL524279 BGL589771:BGL589797 BGL589799:BGL589801 BGL589803:BGL589815 BGL655307:BGL655333 BGL655335:BGL655337 BGL655339:BGL655351 BGL720843:BGL720869 BGL720871:BGL720873 BGL720875:BGL720887 BGL786379:BGL786405 BGL786407:BGL786409 BGL786411:BGL786423 BGL851915:BGL851941 BGL851943:BGL851945 BGL851947:BGL851959 BGL917451:BGL917477 BGL917479:BGL917481 BGL917483:BGL917495 BGL982987:BGL983013 BGL983015:BGL983017 BGL983019:BGL983031 BQE65582:BQE65587 BQE131118:BQE131123 BQE196654:BQE196659 BQE262190:BQE262195 BQE327726:BQE327731 BQE393262:BQE393267 BQE458798:BQE458803 BQE524334:BQE524339 BQE589870:BQE589875 BQE655406:BQE655411 BQE720942:BQE720947 BQE786478:BQE786483 BQE852014:BQE852019 BQE917550:BQE917555 BQE983086:BQE983091 BQF65534:BQF65560 BQF65562:BQF65564 BQF65566:BQF65576 BQF131070:BQF131096 BQF131098:BQF131100 BQF131102:BQF131112 BQF196606:BQF196632 BQF196634:BQF196636 BQF196638:BQF196648 BQF262142:BQF262168 BQF262170:BQF262172 BQF262174:BQF262184 BQF327678:BQF327704 BQF327706:BQF327708 BQF327710:BQF327720 BQF393214:BQF393240 BQF393242:BQF393244 BQF393246:BQF393256 BQF458750:BQF458776 BQF458778:BQF458780 BQF458782:BQF458792 BQF524286:BQF524312 BQF524314:BQF524316 BQF524318:BQF524328 BQF589822:BQF589848 BQF589850:BQF589852 BQF589854:BQF589864 BQF655358:BQF655384 BQF655386:BQF655388 BQF655390:BQF655400 BQF720894:BQF720920 BQF720922:BQF720924 BQF720926:BQF720936 BQF786430:BQF786456 BQF786458:BQF786460 BQF786462:BQF786472 BQF851966:BQF851992 BQF851994:BQF851996 BQF851998:BQF852008 BQF917502:BQF917528 BQF917530:BQF917532 BQF917534:BQF917544 BQF983038:BQF983064 BQF983066:BQF983068 BQF983070:BQF983080 BQH4:BQH34 BQH36:BQH38 BQH40:BQH49 BQH65483:BQH65509 BQH65511:BQH65513 BQH65515:BQH65527 BQH131019:BQH131045 BQH131047:BQH131049 BQH131051:BQH131063 BQH196555:BQH196581 BQH196583:BQH196585 BQH196587:BQH196599 BQH262091:BQH262117 BQH262119:BQH262121 BQH262123:BQH262135 BQH327627:BQH327653 BQH327655:BQH327657 BQH327659:BQH327671 BQH393163:BQH393189 BQH393191:BQH393193 BQH393195:BQH393207 BQH458699:BQH458725 BQH458727:BQH458729 BQH458731:BQH458743 BQH524235:BQH524261 BQH524263:BQH524265 BQH524267:BQH524279 BQH589771:BQH589797 BQH589799:BQH589801 BQH589803:BQH589815 BQH655307:BQH655333 BQH655335:BQH655337 BQH655339:BQH655351 BQH720843:BQH720869 BQH720871:BQH720873 BQH720875:BQH720887 BQH786379:BQH786405 BQH786407:BQH786409 BQH786411:BQH786423 BQH851915:BQH851941 BQH851943:BQH851945 BQH851947:BQH851959 BQH917451:BQH917477 BQH917479:BQH917481 BQH917483:BQH917495 BQH982987:BQH983013 BQH983015:BQH983017 BQH983019:BQH983031 CAA65582:CAA65587 CAA131118:CAA131123 CAA196654:CAA196659 CAA262190:CAA262195 CAA327726:CAA327731 CAA393262:CAA393267 CAA458798:CAA458803 CAA524334:CAA524339 CAA589870:CAA589875 CAA655406:CAA655411 CAA720942:CAA720947 CAA786478:CAA786483 CAA852014:CAA852019 CAA917550:CAA917555 CAA983086:CAA983091 CAB65534:CAB65560 CAB65562:CAB65564 CAB65566:CAB65576 CAB131070:CAB131096 CAB131098:CAB131100 CAB131102:CAB131112 CAB196606:CAB196632 CAB196634:CAB196636 CAB196638:CAB196648 CAB262142:CAB262168 CAB262170:CAB262172 CAB262174:CAB262184 CAB327678:CAB327704 CAB327706:CAB327708 CAB327710:CAB327720 CAB393214:CAB393240 CAB393242:CAB393244 CAB393246:CAB393256 CAB458750:CAB458776 CAB458778:CAB458780 CAB458782:CAB458792 CAB524286:CAB524312 CAB524314:CAB524316 CAB524318:CAB524328 CAB589822:CAB589848 CAB589850:CAB589852 CAB589854:CAB589864 CAB655358:CAB655384 CAB655386:CAB655388 CAB655390:CAB655400 CAB720894:CAB720920 CAB720922:CAB720924 CAB720926:CAB720936 CAB786430:CAB786456 CAB786458:CAB786460 CAB786462:CAB786472 CAB851966:CAB851992 CAB851994:CAB851996 CAB851998:CAB852008 CAB917502:CAB917528 CAB917530:CAB917532 CAB917534:CAB917544 CAB983038:CAB983064 CAB983066:CAB983068 CAB983070:CAB983080 CAD4:CAD34 CAD36:CAD38 CAD40:CAD49 CAD65483:CAD65509 CAD65511:CAD65513 CAD65515:CAD65527 CAD131019:CAD131045 CAD131047:CAD131049 CAD131051:CAD131063 CAD196555:CAD196581 CAD196583:CAD196585 CAD196587:CAD196599 CAD262091:CAD262117 CAD262119:CAD262121 CAD262123:CAD262135 CAD327627:CAD327653 CAD327655:CAD327657 CAD327659:CAD327671 CAD393163:CAD393189 CAD393191:CAD393193 CAD393195:CAD393207 CAD458699:CAD458725 CAD458727:CAD458729 CAD458731:CAD458743 CAD524235:CAD524261 CAD524263:CAD524265 CAD524267:CAD524279 CAD589771:CAD589797 CAD589799:CAD589801 CAD589803:CAD589815 CAD655307:CAD655333 CAD655335:CAD655337 CAD655339:CAD655351 CAD720843:CAD720869 CAD720871:CAD720873 CAD720875:CAD720887 CAD786379:CAD786405 CAD786407:CAD786409 CAD786411:CAD786423 CAD851915:CAD851941 CAD851943:CAD851945 CAD851947:CAD851959 CAD917451:CAD917477 CAD917479:CAD917481 CAD917483:CAD917495 CAD982987:CAD983013 CAD983015:CAD983017 CAD983019:CAD983031 CJW65582:CJW65587 CJW131118:CJW131123 CJW196654:CJW196659 CJW262190:CJW262195 CJW327726:CJW327731 CJW393262:CJW393267 CJW458798:CJW458803 CJW524334:CJW524339 CJW589870:CJW589875 CJW655406:CJW655411 CJW720942:CJW720947 CJW786478:CJW786483 CJW852014:CJW852019 CJW917550:CJW917555 CJW983086:CJW983091 CJX65534:CJX65560 CJX65562:CJX65564 CJX65566:CJX65576 CJX131070:CJX131096 CJX131098:CJX131100 CJX131102:CJX131112 CJX196606:CJX196632 CJX196634:CJX196636 CJX196638:CJX196648 CJX262142:CJX262168 CJX262170:CJX262172 CJX262174:CJX262184 CJX327678:CJX327704 CJX327706:CJX327708 CJX327710:CJX327720 CJX393214:CJX393240 CJX393242:CJX393244 CJX393246:CJX393256 CJX458750:CJX458776 CJX458778:CJX458780 CJX458782:CJX458792 CJX524286:CJX524312 CJX524314:CJX524316 CJX524318:CJX524328 CJX589822:CJX589848 CJX589850:CJX589852 CJX589854:CJX589864 CJX655358:CJX655384 CJX655386:CJX655388 CJX655390:CJX655400 CJX720894:CJX720920 CJX720922:CJX720924 CJX720926:CJX720936 CJX786430:CJX786456 CJX786458:CJX786460 CJX786462:CJX786472 CJX851966:CJX851992 CJX851994:CJX851996 CJX851998:CJX852008 CJX917502:CJX917528 CJX917530:CJX917532 CJX917534:CJX917544 CJX983038:CJX983064 CJX983066:CJX983068 CJX983070:CJX983080 CJZ4:CJZ34 CJZ36:CJZ38 CJZ40:CJZ49 CJZ65483:CJZ65509 CJZ65511:CJZ65513 CJZ65515:CJZ65527 CJZ131019:CJZ131045 CJZ131047:CJZ131049 CJZ131051:CJZ131063 CJZ196555:CJZ196581 CJZ196583:CJZ196585 CJZ196587:CJZ196599 CJZ262091:CJZ262117 CJZ262119:CJZ262121 CJZ262123:CJZ262135 CJZ327627:CJZ327653 CJZ327655:CJZ327657 CJZ327659:CJZ327671 CJZ393163:CJZ393189 CJZ393191:CJZ393193 CJZ393195:CJZ393207 CJZ458699:CJZ458725 CJZ458727:CJZ458729 CJZ458731:CJZ458743 CJZ524235:CJZ524261 CJZ524263:CJZ524265 CJZ524267:CJZ524279 CJZ589771:CJZ589797 CJZ589799:CJZ589801 CJZ589803:CJZ589815 CJZ655307:CJZ655333 CJZ655335:CJZ655337 CJZ655339:CJZ655351 CJZ720843:CJZ720869 CJZ720871:CJZ720873 CJZ720875:CJZ720887 CJZ786379:CJZ786405 CJZ786407:CJZ786409 CJZ786411:CJZ786423 CJZ851915:CJZ851941 CJZ851943:CJZ851945 CJZ851947:CJZ851959 CJZ917451:CJZ917477 CJZ917479:CJZ917481 CJZ917483:CJZ917495 CJZ982987:CJZ983013 CJZ983015:CJZ983017 CJZ983019:CJZ983031 CTS65582:CTS65587 CTS131118:CTS131123 CTS196654:CTS196659 CTS262190:CTS262195 CTS327726:CTS327731 CTS393262:CTS393267 CTS458798:CTS458803 CTS524334:CTS524339 CTS589870:CTS589875 CTS655406:CTS655411 CTS720942:CTS720947 CTS786478:CTS786483 CTS852014:CTS852019 CTS917550:CTS917555 CTS983086:CTS983091 CTT65534:CTT65560 CTT65562:CTT65564 CTT65566:CTT65576 CTT131070:CTT131096 CTT131098:CTT131100 CTT131102:CTT131112 CTT196606:CTT196632 CTT196634:CTT196636 CTT196638:CTT196648 CTT262142:CTT262168 CTT262170:CTT262172 CTT262174:CTT262184 CTT327678:CTT327704 CTT327706:CTT327708 CTT327710:CTT327720 CTT393214:CTT393240 CTT393242:CTT393244 CTT393246:CTT393256 CTT458750:CTT458776 CTT458778:CTT458780 CTT458782:CTT458792 CTT524286:CTT524312 CTT524314:CTT524316 CTT524318:CTT524328 CTT589822:CTT589848 CTT589850:CTT589852 CTT589854:CTT589864 CTT655358:CTT655384 CTT655386:CTT655388 CTT655390:CTT655400 CTT720894:CTT720920 CTT720922:CTT720924 CTT720926:CTT720936 CTT786430:CTT786456 CTT786458:CTT786460 CTT786462:CTT786472 CTT851966:CTT851992 CTT851994:CTT851996 CTT851998:CTT852008 CTT917502:CTT917528 CTT917530:CTT917532 CTT917534:CTT917544 CTT983038:CTT983064 CTT983066:CTT983068 CTT983070:CTT983080 CTV4:CTV34 CTV36:CTV38 CTV40:CTV49 CTV65483:CTV65509 CTV65511:CTV65513 CTV65515:CTV65527 CTV131019:CTV131045 CTV131047:CTV131049 CTV131051:CTV131063 CTV196555:CTV196581 CTV196583:CTV196585 CTV196587:CTV196599 CTV262091:CTV262117 CTV262119:CTV262121 CTV262123:CTV262135 CTV327627:CTV327653 CTV327655:CTV327657 CTV327659:CTV327671 CTV393163:CTV393189 CTV393191:CTV393193 CTV393195:CTV393207 CTV458699:CTV458725 CTV458727:CTV458729 CTV458731:CTV458743 CTV524235:CTV524261 CTV524263:CTV524265 CTV524267:CTV524279 CTV589771:CTV589797 CTV589799:CTV589801 CTV589803:CTV589815 CTV655307:CTV655333 CTV655335:CTV655337 CTV655339:CTV655351 CTV720843:CTV720869 CTV720871:CTV720873 CTV720875:CTV720887 CTV786379:CTV786405 CTV786407:CTV786409 CTV786411:CTV786423 CTV851915:CTV851941 CTV851943:CTV851945 CTV851947:CTV851959 CTV917451:CTV917477 CTV917479:CTV917481 CTV917483:CTV917495 CTV982987:CTV983013 CTV983015:CTV983017 CTV983019:CTV983031 DDO65582:DDO65587 DDO131118:DDO131123 DDO196654:DDO196659 DDO262190:DDO262195 DDO327726:DDO327731 DDO393262:DDO393267 DDO458798:DDO458803 DDO524334:DDO524339 DDO589870:DDO589875 DDO655406:DDO655411 DDO720942:DDO720947 DDO786478:DDO786483 DDO852014:DDO852019 DDO917550:DDO917555 DDO983086:DDO983091 DDP65534:DDP65560 DDP65562:DDP65564 DDP65566:DDP65576 DDP131070:DDP131096 DDP131098:DDP131100 DDP131102:DDP131112 DDP196606:DDP196632 DDP196634:DDP196636 DDP196638:DDP196648 DDP262142:DDP262168 DDP262170:DDP262172 DDP262174:DDP262184 DDP327678:DDP327704 DDP327706:DDP327708 DDP327710:DDP327720 DDP393214:DDP393240 DDP393242:DDP393244 DDP393246:DDP393256 DDP458750:DDP458776 DDP458778:DDP458780 DDP458782:DDP458792 DDP524286:DDP524312 DDP524314:DDP524316 DDP524318:DDP524328 DDP589822:DDP589848 DDP589850:DDP589852 DDP589854:DDP589864 DDP655358:DDP655384 DDP655386:DDP655388 DDP655390:DDP655400 DDP720894:DDP720920 DDP720922:DDP720924 DDP720926:DDP720936 DDP786430:DDP786456 DDP786458:DDP786460 DDP786462:DDP786472 DDP851966:DDP851992 DDP851994:DDP851996 DDP851998:DDP852008 DDP917502:DDP917528 DDP917530:DDP917532 DDP917534:DDP917544 DDP983038:DDP983064 DDP983066:DDP983068 DDP983070:DDP983080 DDR4:DDR34 DDR36:DDR38 DDR40:DDR49 DDR65483:DDR65509 DDR65511:DDR65513 DDR65515:DDR65527 DDR131019:DDR131045 DDR131047:DDR131049 DDR131051:DDR131063 DDR196555:DDR196581 DDR196583:DDR196585 DDR196587:DDR196599 DDR262091:DDR262117 DDR262119:DDR262121 DDR262123:DDR262135 DDR327627:DDR327653 DDR327655:DDR327657 DDR327659:DDR327671 DDR393163:DDR393189 DDR393191:DDR393193 DDR393195:DDR393207 DDR458699:DDR458725 DDR458727:DDR458729 DDR458731:DDR458743 DDR524235:DDR524261 DDR524263:DDR524265 DDR524267:DDR524279 DDR589771:DDR589797 DDR589799:DDR589801 DDR589803:DDR589815 DDR655307:DDR655333 DDR655335:DDR655337 DDR655339:DDR655351 DDR720843:DDR720869 DDR720871:DDR720873 DDR720875:DDR720887 DDR786379:DDR786405 DDR786407:DDR786409 DDR786411:DDR786423 DDR851915:DDR851941 DDR851943:DDR851945 DDR851947:DDR851959 DDR917451:DDR917477 DDR917479:DDR917481 DDR917483:DDR917495 DDR982987:DDR983013 DDR983015:DDR983017 DDR983019:DDR983031 DNK65582:DNK65587 DNK131118:DNK131123 DNK196654:DNK196659 DNK262190:DNK262195 DNK327726:DNK327731 DNK393262:DNK393267 DNK458798:DNK458803 DNK524334:DNK524339 DNK589870:DNK589875 DNK655406:DNK655411 DNK720942:DNK720947 DNK786478:DNK786483 DNK852014:DNK852019 DNK917550:DNK917555 DNK983086:DNK983091 DNL65534:DNL65560 DNL65562:DNL65564 DNL65566:DNL65576 DNL131070:DNL131096 DNL131098:DNL131100 DNL131102:DNL131112 DNL196606:DNL196632 DNL196634:DNL196636 DNL196638:DNL196648 DNL262142:DNL262168 DNL262170:DNL262172 DNL262174:DNL262184 DNL327678:DNL327704 DNL327706:DNL327708 DNL327710:DNL327720 DNL393214:DNL393240 DNL393242:DNL393244 DNL393246:DNL393256 DNL458750:DNL458776 DNL458778:DNL458780 DNL458782:DNL458792 DNL524286:DNL524312 DNL524314:DNL524316 DNL524318:DNL524328 DNL589822:DNL589848 DNL589850:DNL589852 DNL589854:DNL589864 DNL655358:DNL655384 DNL655386:DNL655388 DNL655390:DNL655400 DNL720894:DNL720920 DNL720922:DNL720924 DNL720926:DNL720936 DNL786430:DNL786456 DNL786458:DNL786460 DNL786462:DNL786472 DNL851966:DNL851992 DNL851994:DNL851996 DNL851998:DNL852008 DNL917502:DNL917528 DNL917530:DNL917532 DNL917534:DNL917544 DNL983038:DNL983064 DNL983066:DNL983068 DNL983070:DNL983080 DNN4:DNN34 DNN36:DNN38 DNN40:DNN49 DNN65483:DNN65509 DNN65511:DNN65513 DNN65515:DNN65527 DNN131019:DNN131045 DNN131047:DNN131049 DNN131051:DNN131063 DNN196555:DNN196581 DNN196583:DNN196585 DNN196587:DNN196599 DNN262091:DNN262117 DNN262119:DNN262121 DNN262123:DNN262135 DNN327627:DNN327653 DNN327655:DNN327657 DNN327659:DNN327671 DNN393163:DNN393189 DNN393191:DNN393193 DNN393195:DNN393207 DNN458699:DNN458725 DNN458727:DNN458729 DNN458731:DNN458743 DNN524235:DNN524261 DNN524263:DNN524265 DNN524267:DNN524279 DNN589771:DNN589797 DNN589799:DNN589801 DNN589803:DNN589815 DNN655307:DNN655333 DNN655335:DNN655337 DNN655339:DNN655351 DNN720843:DNN720869 DNN720871:DNN720873 DNN720875:DNN720887 DNN786379:DNN786405 DNN786407:DNN786409 DNN786411:DNN786423 DNN851915:DNN851941 DNN851943:DNN851945 DNN851947:DNN851959 DNN917451:DNN917477 DNN917479:DNN917481 DNN917483:DNN917495 DNN982987:DNN983013 DNN983015:DNN983017 DNN983019:DNN983031 DXG65582:DXG65587 DXG131118:DXG131123 DXG196654:DXG196659 DXG262190:DXG262195 DXG327726:DXG327731 DXG393262:DXG393267 DXG458798:DXG458803 DXG524334:DXG524339 DXG589870:DXG589875 DXG655406:DXG655411 DXG720942:DXG720947 DXG786478:DXG786483 DXG852014:DXG852019 DXG917550:DXG917555 DXG983086:DXG983091 DXH65534:DXH65560 DXH65562:DXH65564 DXH65566:DXH65576 DXH131070:DXH131096 DXH131098:DXH131100 DXH131102:DXH131112 DXH196606:DXH196632 DXH196634:DXH196636 DXH196638:DXH196648 DXH262142:DXH262168 DXH262170:DXH262172 DXH262174:DXH262184 DXH327678:DXH327704 DXH327706:DXH327708 DXH327710:DXH327720 DXH393214:DXH393240 DXH393242:DXH393244 DXH393246:DXH393256 DXH458750:DXH458776 DXH458778:DXH458780 DXH458782:DXH458792 DXH524286:DXH524312 DXH524314:DXH524316 DXH524318:DXH524328 DXH589822:DXH589848 DXH589850:DXH589852 DXH589854:DXH589864 DXH655358:DXH655384 DXH655386:DXH655388 DXH655390:DXH655400 DXH720894:DXH720920 DXH720922:DXH720924 DXH720926:DXH720936 DXH786430:DXH786456 DXH786458:DXH786460 DXH786462:DXH786472 DXH851966:DXH851992 DXH851994:DXH851996 DXH851998:DXH852008 DXH917502:DXH917528 DXH917530:DXH917532 DXH917534:DXH917544 DXH983038:DXH983064 DXH983066:DXH983068 DXH983070:DXH983080 DXJ4:DXJ34 DXJ36:DXJ38 DXJ40:DXJ49 DXJ65483:DXJ65509 DXJ65511:DXJ65513 DXJ65515:DXJ65527 DXJ131019:DXJ131045 DXJ131047:DXJ131049 DXJ131051:DXJ131063 DXJ196555:DXJ196581 DXJ196583:DXJ196585 DXJ196587:DXJ196599 DXJ262091:DXJ262117 DXJ262119:DXJ262121 DXJ262123:DXJ262135 DXJ327627:DXJ327653 DXJ327655:DXJ327657 DXJ327659:DXJ327671 DXJ393163:DXJ393189 DXJ393191:DXJ393193 DXJ393195:DXJ393207 DXJ458699:DXJ458725 DXJ458727:DXJ458729 DXJ458731:DXJ458743 DXJ524235:DXJ524261 DXJ524263:DXJ524265 DXJ524267:DXJ524279 DXJ589771:DXJ589797 DXJ589799:DXJ589801 DXJ589803:DXJ589815 DXJ655307:DXJ655333 DXJ655335:DXJ655337 DXJ655339:DXJ655351 DXJ720843:DXJ720869 DXJ720871:DXJ720873 DXJ720875:DXJ720887 DXJ786379:DXJ786405 DXJ786407:DXJ786409 DXJ786411:DXJ786423 DXJ851915:DXJ851941 DXJ851943:DXJ851945 DXJ851947:DXJ851959 DXJ917451:DXJ917477 DXJ917479:DXJ917481 DXJ917483:DXJ917495 DXJ982987:DXJ983013 DXJ983015:DXJ983017 DXJ983019:DXJ983031 EHC65582:EHC65587 EHC131118:EHC131123 EHC196654:EHC196659 EHC262190:EHC262195 EHC327726:EHC327731 EHC393262:EHC393267 EHC458798:EHC458803 EHC524334:EHC524339 EHC589870:EHC589875 EHC655406:EHC655411 EHC720942:EHC720947 EHC786478:EHC786483 EHC852014:EHC852019 EHC917550:EHC917555 EHC983086:EHC983091 EHD65534:EHD65560 EHD65562:EHD65564 EHD65566:EHD65576 EHD131070:EHD131096 EHD131098:EHD131100 EHD131102:EHD131112 EHD196606:EHD196632 EHD196634:EHD196636 EHD196638:EHD196648 EHD262142:EHD262168 EHD262170:EHD262172 EHD262174:EHD262184 EHD327678:EHD327704 EHD327706:EHD327708 EHD327710:EHD327720 EHD393214:EHD393240 EHD393242:EHD393244 EHD393246:EHD393256 EHD458750:EHD458776 EHD458778:EHD458780 EHD458782:EHD458792 EHD524286:EHD524312 EHD524314:EHD524316 EHD524318:EHD524328 EHD589822:EHD589848 EHD589850:EHD589852 EHD589854:EHD589864 EHD655358:EHD655384 EHD655386:EHD655388 EHD655390:EHD655400 EHD720894:EHD720920 EHD720922:EHD720924 EHD720926:EHD720936 EHD786430:EHD786456 EHD786458:EHD786460 EHD786462:EHD786472 EHD851966:EHD851992 EHD851994:EHD851996 EHD851998:EHD852008 EHD917502:EHD917528 EHD917530:EHD917532 EHD917534:EHD917544 EHD983038:EHD983064 EHD983066:EHD983068 EHD983070:EHD983080 EHF4:EHF34 EHF36:EHF38 EHF40:EHF49 EHF65483:EHF65509 EHF65511:EHF65513 EHF65515:EHF65527 EHF131019:EHF131045 EHF131047:EHF131049 EHF131051:EHF131063 EHF196555:EHF196581 EHF196583:EHF196585 EHF196587:EHF196599 EHF262091:EHF262117 EHF262119:EHF262121 EHF262123:EHF262135 EHF327627:EHF327653 EHF327655:EHF327657 EHF327659:EHF327671 EHF393163:EHF393189 EHF393191:EHF393193 EHF393195:EHF393207 EHF458699:EHF458725 EHF458727:EHF458729 EHF458731:EHF458743 EHF524235:EHF524261 EHF524263:EHF524265 EHF524267:EHF524279 EHF589771:EHF589797 EHF589799:EHF589801 EHF589803:EHF589815 EHF655307:EHF655333 EHF655335:EHF655337 EHF655339:EHF655351 EHF720843:EHF720869 EHF720871:EHF720873 EHF720875:EHF720887 EHF786379:EHF786405 EHF786407:EHF786409 EHF786411:EHF786423 EHF851915:EHF851941 EHF851943:EHF851945 EHF851947:EHF851959 EHF917451:EHF917477 EHF917479:EHF917481 EHF917483:EHF917495 EHF982987:EHF983013 EHF983015:EHF983017 EHF983019:EHF983031 EQY65582:EQY65587 EQY131118:EQY131123 EQY196654:EQY196659 EQY262190:EQY262195 EQY327726:EQY327731 EQY393262:EQY393267 EQY458798:EQY458803 EQY524334:EQY524339 EQY589870:EQY589875 EQY655406:EQY655411 EQY720942:EQY720947 EQY786478:EQY786483 EQY852014:EQY852019 EQY917550:EQY917555 EQY983086:EQY983091 EQZ65534:EQZ65560 EQZ65562:EQZ65564 EQZ65566:EQZ65576 EQZ131070:EQZ131096 EQZ131098:EQZ131100 EQZ131102:EQZ131112 EQZ196606:EQZ196632 EQZ196634:EQZ196636 EQZ196638:EQZ196648 EQZ262142:EQZ262168 EQZ262170:EQZ262172 EQZ262174:EQZ262184 EQZ327678:EQZ327704 EQZ327706:EQZ327708 EQZ327710:EQZ327720 EQZ393214:EQZ393240 EQZ393242:EQZ393244 EQZ393246:EQZ393256 EQZ458750:EQZ458776 EQZ458778:EQZ458780 EQZ458782:EQZ458792 EQZ524286:EQZ524312 EQZ524314:EQZ524316 EQZ524318:EQZ524328 EQZ589822:EQZ589848 EQZ589850:EQZ589852 EQZ589854:EQZ589864 EQZ655358:EQZ655384 EQZ655386:EQZ655388 EQZ655390:EQZ655400 EQZ720894:EQZ720920 EQZ720922:EQZ720924 EQZ720926:EQZ720936 EQZ786430:EQZ786456 EQZ786458:EQZ786460 EQZ786462:EQZ786472 EQZ851966:EQZ851992 EQZ851994:EQZ851996 EQZ851998:EQZ852008 EQZ917502:EQZ917528 EQZ917530:EQZ917532 EQZ917534:EQZ917544 EQZ983038:EQZ983064 EQZ983066:EQZ983068 EQZ983070:EQZ983080 ERB4:ERB34 ERB36:ERB38 ERB40:ERB49 ERB65483:ERB65509 ERB65511:ERB65513 ERB65515:ERB65527 ERB131019:ERB131045 ERB131047:ERB131049 ERB131051:ERB131063 ERB196555:ERB196581 ERB196583:ERB196585 ERB196587:ERB196599 ERB262091:ERB262117 ERB262119:ERB262121 ERB262123:ERB262135 ERB327627:ERB327653 ERB327655:ERB327657 ERB327659:ERB327671 ERB393163:ERB393189 ERB393191:ERB393193 ERB393195:ERB393207 ERB458699:ERB458725 ERB458727:ERB458729 ERB458731:ERB458743 ERB524235:ERB524261 ERB524263:ERB524265 ERB524267:ERB524279 ERB589771:ERB589797 ERB589799:ERB589801 ERB589803:ERB589815 ERB655307:ERB655333 ERB655335:ERB655337 ERB655339:ERB655351 ERB720843:ERB720869 ERB720871:ERB720873 ERB720875:ERB720887 ERB786379:ERB786405 ERB786407:ERB786409 ERB786411:ERB786423 ERB851915:ERB851941 ERB851943:ERB851945 ERB851947:ERB851959 ERB917451:ERB917477 ERB917479:ERB917481 ERB917483:ERB917495 ERB982987:ERB983013 ERB983015:ERB983017 ERB983019:ERB983031 FAU65582:FAU65587 FAU131118:FAU131123 FAU196654:FAU196659 FAU262190:FAU262195 FAU327726:FAU327731 FAU393262:FAU393267 FAU458798:FAU458803 FAU524334:FAU524339 FAU589870:FAU589875 FAU655406:FAU655411 FAU720942:FAU720947 FAU786478:FAU786483 FAU852014:FAU852019 FAU917550:FAU917555 FAU983086:FAU983091 FAV65534:FAV65560 FAV65562:FAV65564 FAV65566:FAV65576 FAV131070:FAV131096 FAV131098:FAV131100 FAV131102:FAV131112 FAV196606:FAV196632 FAV196634:FAV196636 FAV196638:FAV196648 FAV262142:FAV262168 FAV262170:FAV262172 FAV262174:FAV262184 FAV327678:FAV327704 FAV327706:FAV327708 FAV327710:FAV327720 FAV393214:FAV393240 FAV393242:FAV393244 FAV393246:FAV393256 FAV458750:FAV458776 FAV458778:FAV458780 FAV458782:FAV458792 FAV524286:FAV524312 FAV524314:FAV524316 FAV524318:FAV524328 FAV589822:FAV589848 FAV589850:FAV589852 FAV589854:FAV589864 FAV655358:FAV655384 FAV655386:FAV655388 FAV655390:FAV655400 FAV720894:FAV720920 FAV720922:FAV720924 FAV720926:FAV720936 FAV786430:FAV786456 FAV786458:FAV786460 FAV786462:FAV786472 FAV851966:FAV851992 FAV851994:FAV851996 FAV851998:FAV852008 FAV917502:FAV917528 FAV917530:FAV917532 FAV917534:FAV917544 FAV983038:FAV983064 FAV983066:FAV983068 FAV983070:FAV983080 FAX4:FAX34 FAX36:FAX38 FAX40:FAX49 FAX65483:FAX65509 FAX65511:FAX65513 FAX65515:FAX65527 FAX131019:FAX131045 FAX131047:FAX131049 FAX131051:FAX131063 FAX196555:FAX196581 FAX196583:FAX196585 FAX196587:FAX196599 FAX262091:FAX262117 FAX262119:FAX262121 FAX262123:FAX262135 FAX327627:FAX327653 FAX327655:FAX327657 FAX327659:FAX327671 FAX393163:FAX393189 FAX393191:FAX393193 FAX393195:FAX393207 FAX458699:FAX458725 FAX458727:FAX458729 FAX458731:FAX458743 FAX524235:FAX524261 FAX524263:FAX524265 FAX524267:FAX524279 FAX589771:FAX589797 FAX589799:FAX589801 FAX589803:FAX589815 FAX655307:FAX655333 FAX655335:FAX655337 FAX655339:FAX655351 FAX720843:FAX720869 FAX720871:FAX720873 FAX720875:FAX720887 FAX786379:FAX786405 FAX786407:FAX786409 FAX786411:FAX786423 FAX851915:FAX851941 FAX851943:FAX851945 FAX851947:FAX851959 FAX917451:FAX917477 FAX917479:FAX917481 FAX917483:FAX917495 FAX982987:FAX983013 FAX983015:FAX983017 FAX983019:FAX983031 FKQ65582:FKQ65587 FKQ131118:FKQ131123 FKQ196654:FKQ196659 FKQ262190:FKQ262195 FKQ327726:FKQ327731 FKQ393262:FKQ393267 FKQ458798:FKQ458803 FKQ524334:FKQ524339 FKQ589870:FKQ589875 FKQ655406:FKQ655411 FKQ720942:FKQ720947 FKQ786478:FKQ786483 FKQ852014:FKQ852019 FKQ917550:FKQ917555 FKQ983086:FKQ983091 FKR65534:FKR65560 FKR65562:FKR65564 FKR65566:FKR65576 FKR131070:FKR131096 FKR131098:FKR131100 FKR131102:FKR131112 FKR196606:FKR196632 FKR196634:FKR196636 FKR196638:FKR196648 FKR262142:FKR262168 FKR262170:FKR262172 FKR262174:FKR262184 FKR327678:FKR327704 FKR327706:FKR327708 FKR327710:FKR327720 FKR393214:FKR393240 FKR393242:FKR393244 FKR393246:FKR393256 FKR458750:FKR458776 FKR458778:FKR458780 FKR458782:FKR458792 FKR524286:FKR524312 FKR524314:FKR524316 FKR524318:FKR524328 FKR589822:FKR589848 FKR589850:FKR589852 FKR589854:FKR589864 FKR655358:FKR655384 FKR655386:FKR655388 FKR655390:FKR655400 FKR720894:FKR720920 FKR720922:FKR720924 FKR720926:FKR720936 FKR786430:FKR786456 FKR786458:FKR786460 FKR786462:FKR786472 FKR851966:FKR851992 FKR851994:FKR851996 FKR851998:FKR852008 FKR917502:FKR917528 FKR917530:FKR917532 FKR917534:FKR917544 FKR983038:FKR983064 FKR983066:FKR983068 FKR983070:FKR983080 FKT4:FKT34 FKT36:FKT38 FKT40:FKT49 FKT65483:FKT65509 FKT65511:FKT65513 FKT65515:FKT65527 FKT131019:FKT131045 FKT131047:FKT131049 FKT131051:FKT131063 FKT196555:FKT196581 FKT196583:FKT196585 FKT196587:FKT196599 FKT262091:FKT262117 FKT262119:FKT262121 FKT262123:FKT262135 FKT327627:FKT327653 FKT327655:FKT327657 FKT327659:FKT327671 FKT393163:FKT393189 FKT393191:FKT393193 FKT393195:FKT393207 FKT458699:FKT458725 FKT458727:FKT458729 FKT458731:FKT458743 FKT524235:FKT524261 FKT524263:FKT524265 FKT524267:FKT524279 FKT589771:FKT589797 FKT589799:FKT589801 FKT589803:FKT589815 FKT655307:FKT655333 FKT655335:FKT655337 FKT655339:FKT655351 FKT720843:FKT720869 FKT720871:FKT720873 FKT720875:FKT720887 FKT786379:FKT786405 FKT786407:FKT786409 FKT786411:FKT786423 FKT851915:FKT851941 FKT851943:FKT851945 FKT851947:FKT851959 FKT917451:FKT917477 FKT917479:FKT917481 FKT917483:FKT917495 FKT982987:FKT983013 FKT983015:FKT983017 FKT983019:FKT983031 FUM65582:FUM65587 FUM131118:FUM131123 FUM196654:FUM196659 FUM262190:FUM262195 FUM327726:FUM327731 FUM393262:FUM393267 FUM458798:FUM458803 FUM524334:FUM524339 FUM589870:FUM589875 FUM655406:FUM655411 FUM720942:FUM720947 FUM786478:FUM786483 FUM852014:FUM852019 FUM917550:FUM917555 FUM983086:FUM983091 FUN65534:FUN65560 FUN65562:FUN65564 FUN65566:FUN65576 FUN131070:FUN131096 FUN131098:FUN131100 FUN131102:FUN131112 FUN196606:FUN196632 FUN196634:FUN196636 FUN196638:FUN196648 FUN262142:FUN262168 FUN262170:FUN262172 FUN262174:FUN262184 FUN327678:FUN327704 FUN327706:FUN327708 FUN327710:FUN327720 FUN393214:FUN393240 FUN393242:FUN393244 FUN393246:FUN393256 FUN458750:FUN458776 FUN458778:FUN458780 FUN458782:FUN458792 FUN524286:FUN524312 FUN524314:FUN524316 FUN524318:FUN524328 FUN589822:FUN589848 FUN589850:FUN589852 FUN589854:FUN589864 FUN655358:FUN655384 FUN655386:FUN655388 FUN655390:FUN655400 FUN720894:FUN720920 FUN720922:FUN720924 FUN720926:FUN720936 FUN786430:FUN786456 FUN786458:FUN786460 FUN786462:FUN786472 FUN851966:FUN851992 FUN851994:FUN851996 FUN851998:FUN852008 FUN917502:FUN917528 FUN917530:FUN917532 FUN917534:FUN917544 FUN983038:FUN983064 FUN983066:FUN983068 FUN983070:FUN983080 FUP4:FUP34 FUP36:FUP38 FUP40:FUP49 FUP65483:FUP65509 FUP65511:FUP65513 FUP65515:FUP65527 FUP131019:FUP131045 FUP131047:FUP131049 FUP131051:FUP131063 FUP196555:FUP196581 FUP196583:FUP196585 FUP196587:FUP196599 FUP262091:FUP262117 FUP262119:FUP262121 FUP262123:FUP262135 FUP327627:FUP327653 FUP327655:FUP327657 FUP327659:FUP327671 FUP393163:FUP393189 FUP393191:FUP393193 FUP393195:FUP393207 FUP458699:FUP458725 FUP458727:FUP458729 FUP458731:FUP458743 FUP524235:FUP524261 FUP524263:FUP524265 FUP524267:FUP524279 FUP589771:FUP589797 FUP589799:FUP589801 FUP589803:FUP589815 FUP655307:FUP655333 FUP655335:FUP655337 FUP655339:FUP655351 FUP720843:FUP720869 FUP720871:FUP720873 FUP720875:FUP720887 FUP786379:FUP786405 FUP786407:FUP786409 FUP786411:FUP786423 FUP851915:FUP851941 FUP851943:FUP851945 FUP851947:FUP851959 FUP917451:FUP917477 FUP917479:FUP917481 FUP917483:FUP917495 FUP982987:FUP983013 FUP983015:FUP983017 FUP983019:FUP983031 GEI65582:GEI65587 GEI131118:GEI131123 GEI196654:GEI196659 GEI262190:GEI262195 GEI327726:GEI327731 GEI393262:GEI393267 GEI458798:GEI458803 GEI524334:GEI524339 GEI589870:GEI589875 GEI655406:GEI655411 GEI720942:GEI720947 GEI786478:GEI786483 GEI852014:GEI852019 GEI917550:GEI917555 GEI983086:GEI983091 GEJ65534:GEJ65560 GEJ65562:GEJ65564 GEJ65566:GEJ65576 GEJ131070:GEJ131096 GEJ131098:GEJ131100 GEJ131102:GEJ131112 GEJ196606:GEJ196632 GEJ196634:GEJ196636 GEJ196638:GEJ196648 GEJ262142:GEJ262168 GEJ262170:GEJ262172 GEJ262174:GEJ262184 GEJ327678:GEJ327704 GEJ327706:GEJ327708 GEJ327710:GEJ327720 GEJ393214:GEJ393240 GEJ393242:GEJ393244 GEJ393246:GEJ393256 GEJ458750:GEJ458776 GEJ458778:GEJ458780 GEJ458782:GEJ458792 GEJ524286:GEJ524312 GEJ524314:GEJ524316 GEJ524318:GEJ524328 GEJ589822:GEJ589848 GEJ589850:GEJ589852 GEJ589854:GEJ589864 GEJ655358:GEJ655384 GEJ655386:GEJ655388 GEJ655390:GEJ655400 GEJ720894:GEJ720920 GEJ720922:GEJ720924 GEJ720926:GEJ720936 GEJ786430:GEJ786456 GEJ786458:GEJ786460 GEJ786462:GEJ786472 GEJ851966:GEJ851992 GEJ851994:GEJ851996 GEJ851998:GEJ852008 GEJ917502:GEJ917528 GEJ917530:GEJ917532 GEJ917534:GEJ917544 GEJ983038:GEJ983064 GEJ983066:GEJ983068 GEJ983070:GEJ983080 GEL4:GEL34 GEL36:GEL38 GEL40:GEL49 GEL65483:GEL65509 GEL65511:GEL65513 GEL65515:GEL65527 GEL131019:GEL131045 GEL131047:GEL131049 GEL131051:GEL131063 GEL196555:GEL196581 GEL196583:GEL196585 GEL196587:GEL196599 GEL262091:GEL262117 GEL262119:GEL262121 GEL262123:GEL262135 GEL327627:GEL327653 GEL327655:GEL327657 GEL327659:GEL327671 GEL393163:GEL393189 GEL393191:GEL393193 GEL393195:GEL393207 GEL458699:GEL458725 GEL458727:GEL458729 GEL458731:GEL458743 GEL524235:GEL524261 GEL524263:GEL524265 GEL524267:GEL524279 GEL589771:GEL589797 GEL589799:GEL589801 GEL589803:GEL589815 GEL655307:GEL655333 GEL655335:GEL655337 GEL655339:GEL655351 GEL720843:GEL720869 GEL720871:GEL720873 GEL720875:GEL720887 GEL786379:GEL786405 GEL786407:GEL786409 GEL786411:GEL786423 GEL851915:GEL851941 GEL851943:GEL851945 GEL851947:GEL851959 GEL917451:GEL917477 GEL917479:GEL917481 GEL917483:GEL917495 GEL982987:GEL983013 GEL983015:GEL983017 GEL983019:GEL983031 GOE65582:GOE65587 GOE131118:GOE131123 GOE196654:GOE196659 GOE262190:GOE262195 GOE327726:GOE327731 GOE393262:GOE393267 GOE458798:GOE458803 GOE524334:GOE524339 GOE589870:GOE589875 GOE655406:GOE655411 GOE720942:GOE720947 GOE786478:GOE786483 GOE852014:GOE852019 GOE917550:GOE917555 GOE983086:GOE983091 GOF65534:GOF65560 GOF65562:GOF65564 GOF65566:GOF65576 GOF131070:GOF131096 GOF131098:GOF131100 GOF131102:GOF131112 GOF196606:GOF196632 GOF196634:GOF196636 GOF196638:GOF196648 GOF262142:GOF262168 GOF262170:GOF262172 GOF262174:GOF262184 GOF327678:GOF327704 GOF327706:GOF327708 GOF327710:GOF327720 GOF393214:GOF393240 GOF393242:GOF393244 GOF393246:GOF393256 GOF458750:GOF458776 GOF458778:GOF458780 GOF458782:GOF458792 GOF524286:GOF524312 GOF524314:GOF524316 GOF524318:GOF524328 GOF589822:GOF589848 GOF589850:GOF589852 GOF589854:GOF589864 GOF655358:GOF655384 GOF655386:GOF655388 GOF655390:GOF655400 GOF720894:GOF720920 GOF720922:GOF720924 GOF720926:GOF720936 GOF786430:GOF786456 GOF786458:GOF786460 GOF786462:GOF786472 GOF851966:GOF851992 GOF851994:GOF851996 GOF851998:GOF852008 GOF917502:GOF917528 GOF917530:GOF917532 GOF917534:GOF917544 GOF983038:GOF983064 GOF983066:GOF983068 GOF983070:GOF983080 GOH4:GOH34 GOH36:GOH38 GOH40:GOH49 GOH65483:GOH65509 GOH65511:GOH65513 GOH65515:GOH65527 GOH131019:GOH131045 GOH131047:GOH131049 GOH131051:GOH131063 GOH196555:GOH196581 GOH196583:GOH196585 GOH196587:GOH196599 GOH262091:GOH262117 GOH262119:GOH262121 GOH262123:GOH262135 GOH327627:GOH327653 GOH327655:GOH327657 GOH327659:GOH327671 GOH393163:GOH393189 GOH393191:GOH393193 GOH393195:GOH393207 GOH458699:GOH458725 GOH458727:GOH458729 GOH458731:GOH458743 GOH524235:GOH524261 GOH524263:GOH524265 GOH524267:GOH524279 GOH589771:GOH589797 GOH589799:GOH589801 GOH589803:GOH589815 GOH655307:GOH655333 GOH655335:GOH655337 GOH655339:GOH655351 GOH720843:GOH720869 GOH720871:GOH720873 GOH720875:GOH720887 GOH786379:GOH786405 GOH786407:GOH786409 GOH786411:GOH786423 GOH851915:GOH851941 GOH851943:GOH851945 GOH851947:GOH851959 GOH917451:GOH917477 GOH917479:GOH917481 GOH917483:GOH917495 GOH982987:GOH983013 GOH983015:GOH983017 GOH983019:GOH983031 GYA65582:GYA65587 GYA131118:GYA131123 GYA196654:GYA196659 GYA262190:GYA262195 GYA327726:GYA327731 GYA393262:GYA393267 GYA458798:GYA458803 GYA524334:GYA524339 GYA589870:GYA589875 GYA655406:GYA655411 GYA720942:GYA720947 GYA786478:GYA786483 GYA852014:GYA852019 GYA917550:GYA917555 GYA983086:GYA983091 GYB65534:GYB65560 GYB65562:GYB65564 GYB65566:GYB65576 GYB131070:GYB131096 GYB131098:GYB131100 GYB131102:GYB131112 GYB196606:GYB196632 GYB196634:GYB196636 GYB196638:GYB196648 GYB262142:GYB262168 GYB262170:GYB262172 GYB262174:GYB262184 GYB327678:GYB327704 GYB327706:GYB327708 GYB327710:GYB327720 GYB393214:GYB393240 GYB393242:GYB393244 GYB393246:GYB393256 GYB458750:GYB458776 GYB458778:GYB458780 GYB458782:GYB458792 GYB524286:GYB524312 GYB524314:GYB524316 GYB524318:GYB524328 GYB589822:GYB589848 GYB589850:GYB589852 GYB589854:GYB589864 GYB655358:GYB655384 GYB655386:GYB655388 GYB655390:GYB655400 GYB720894:GYB720920 GYB720922:GYB720924 GYB720926:GYB720936 GYB786430:GYB786456 GYB786458:GYB786460 GYB786462:GYB786472 GYB851966:GYB851992 GYB851994:GYB851996 GYB851998:GYB852008 GYB917502:GYB917528 GYB917530:GYB917532 GYB917534:GYB917544 GYB983038:GYB983064 GYB983066:GYB983068 GYB983070:GYB983080 GYD4:GYD34 GYD36:GYD38 GYD40:GYD49 GYD65483:GYD65509 GYD65511:GYD65513 GYD65515:GYD65527 GYD131019:GYD131045 GYD131047:GYD131049 GYD131051:GYD131063 GYD196555:GYD196581 GYD196583:GYD196585 GYD196587:GYD196599 GYD262091:GYD262117 GYD262119:GYD262121 GYD262123:GYD262135 GYD327627:GYD327653 GYD327655:GYD327657 GYD327659:GYD327671 GYD393163:GYD393189 GYD393191:GYD393193 GYD393195:GYD393207 GYD458699:GYD458725 GYD458727:GYD458729 GYD458731:GYD458743 GYD524235:GYD524261 GYD524263:GYD524265 GYD524267:GYD524279 GYD589771:GYD589797 GYD589799:GYD589801 GYD589803:GYD589815 GYD655307:GYD655333 GYD655335:GYD655337 GYD655339:GYD655351 GYD720843:GYD720869 GYD720871:GYD720873 GYD720875:GYD720887 GYD786379:GYD786405 GYD786407:GYD786409 GYD786411:GYD786423 GYD851915:GYD851941 GYD851943:GYD851945 GYD851947:GYD851959 GYD917451:GYD917477 GYD917479:GYD917481 GYD917483:GYD917495 GYD982987:GYD983013 GYD983015:GYD983017 GYD983019:GYD983031 HHW65582:HHW65587 HHW131118:HHW131123 HHW196654:HHW196659 HHW262190:HHW262195 HHW327726:HHW327731 HHW393262:HHW393267 HHW458798:HHW458803 HHW524334:HHW524339 HHW589870:HHW589875 HHW655406:HHW655411 HHW720942:HHW720947 HHW786478:HHW786483 HHW852014:HHW852019 HHW917550:HHW917555 HHW983086:HHW983091 HHX65534:HHX65560 HHX65562:HHX65564 HHX65566:HHX65576 HHX131070:HHX131096 HHX131098:HHX131100 HHX131102:HHX131112 HHX196606:HHX196632 HHX196634:HHX196636 HHX196638:HHX196648 HHX262142:HHX262168 HHX262170:HHX262172 HHX262174:HHX262184 HHX327678:HHX327704 HHX327706:HHX327708 HHX327710:HHX327720 HHX393214:HHX393240 HHX393242:HHX393244 HHX393246:HHX393256 HHX458750:HHX458776 HHX458778:HHX458780 HHX458782:HHX458792 HHX524286:HHX524312 HHX524314:HHX524316 HHX524318:HHX524328 HHX589822:HHX589848 HHX589850:HHX589852 HHX589854:HHX589864 HHX655358:HHX655384 HHX655386:HHX655388 HHX655390:HHX655400 HHX720894:HHX720920 HHX720922:HHX720924 HHX720926:HHX720936 HHX786430:HHX786456 HHX786458:HHX786460 HHX786462:HHX786472 HHX851966:HHX851992 HHX851994:HHX851996 HHX851998:HHX852008 HHX917502:HHX917528 HHX917530:HHX917532 HHX917534:HHX917544 HHX983038:HHX983064 HHX983066:HHX983068 HHX983070:HHX983080 HHZ4:HHZ34 HHZ36:HHZ38 HHZ40:HHZ49 HHZ65483:HHZ65509 HHZ65511:HHZ65513 HHZ65515:HHZ65527 HHZ131019:HHZ131045 HHZ131047:HHZ131049 HHZ131051:HHZ131063 HHZ196555:HHZ196581 HHZ196583:HHZ196585 HHZ196587:HHZ196599 HHZ262091:HHZ262117 HHZ262119:HHZ262121 HHZ262123:HHZ262135 HHZ327627:HHZ327653 HHZ327655:HHZ327657 HHZ327659:HHZ327671 HHZ393163:HHZ393189 HHZ393191:HHZ393193 HHZ393195:HHZ393207 HHZ458699:HHZ458725 HHZ458727:HHZ458729 HHZ458731:HHZ458743 HHZ524235:HHZ524261 HHZ524263:HHZ524265 HHZ524267:HHZ524279 HHZ589771:HHZ589797 HHZ589799:HHZ589801 HHZ589803:HHZ589815 HHZ655307:HHZ655333 HHZ655335:HHZ655337 HHZ655339:HHZ655351 HHZ720843:HHZ720869 HHZ720871:HHZ720873 HHZ720875:HHZ720887 HHZ786379:HHZ786405 HHZ786407:HHZ786409 HHZ786411:HHZ786423 HHZ851915:HHZ851941 HHZ851943:HHZ851945 HHZ851947:HHZ851959 HHZ917451:HHZ917477 HHZ917479:HHZ917481 HHZ917483:HHZ917495 HHZ982987:HHZ983013 HHZ983015:HHZ983017 HHZ983019:HHZ983031 HRS65582:HRS65587 HRS131118:HRS131123 HRS196654:HRS196659 HRS262190:HRS262195 HRS327726:HRS327731 HRS393262:HRS393267 HRS458798:HRS458803 HRS524334:HRS524339 HRS589870:HRS589875 HRS655406:HRS655411 HRS720942:HRS720947 HRS786478:HRS786483 HRS852014:HRS852019 HRS917550:HRS917555 HRS983086:HRS983091 HRT65534:HRT65560 HRT65562:HRT65564 HRT65566:HRT65576 HRT131070:HRT131096 HRT131098:HRT131100 HRT131102:HRT131112 HRT196606:HRT196632 HRT196634:HRT196636 HRT196638:HRT196648 HRT262142:HRT262168 HRT262170:HRT262172 HRT262174:HRT262184 HRT327678:HRT327704 HRT327706:HRT327708 HRT327710:HRT327720 HRT393214:HRT393240 HRT393242:HRT393244 HRT393246:HRT393256 HRT458750:HRT458776 HRT458778:HRT458780 HRT458782:HRT458792 HRT524286:HRT524312 HRT524314:HRT524316 HRT524318:HRT524328 HRT589822:HRT589848 HRT589850:HRT589852 HRT589854:HRT589864 HRT655358:HRT655384 HRT655386:HRT655388 HRT655390:HRT655400 HRT720894:HRT720920 HRT720922:HRT720924 HRT720926:HRT720936 HRT786430:HRT786456 HRT786458:HRT786460 HRT786462:HRT786472 HRT851966:HRT851992 HRT851994:HRT851996 HRT851998:HRT852008 HRT917502:HRT917528 HRT917530:HRT917532 HRT917534:HRT917544 HRT983038:HRT983064 HRT983066:HRT983068 HRT983070:HRT983080 HRV4:HRV34 HRV36:HRV38 HRV40:HRV49 HRV65483:HRV65509 HRV65511:HRV65513 HRV65515:HRV65527 HRV131019:HRV131045 HRV131047:HRV131049 HRV131051:HRV131063 HRV196555:HRV196581 HRV196583:HRV196585 HRV196587:HRV196599 HRV262091:HRV262117 HRV262119:HRV262121 HRV262123:HRV262135 HRV327627:HRV327653 HRV327655:HRV327657 HRV327659:HRV327671 HRV393163:HRV393189 HRV393191:HRV393193 HRV393195:HRV393207 HRV458699:HRV458725 HRV458727:HRV458729 HRV458731:HRV458743 HRV524235:HRV524261 HRV524263:HRV524265 HRV524267:HRV524279 HRV589771:HRV589797 HRV589799:HRV589801 HRV589803:HRV589815 HRV655307:HRV655333 HRV655335:HRV655337 HRV655339:HRV655351 HRV720843:HRV720869 HRV720871:HRV720873 HRV720875:HRV720887 HRV786379:HRV786405 HRV786407:HRV786409 HRV786411:HRV786423 HRV851915:HRV851941 HRV851943:HRV851945 HRV851947:HRV851959 HRV917451:HRV917477 HRV917479:HRV917481 HRV917483:HRV917495 HRV982987:HRV983013 HRV983015:HRV983017 HRV983019:HRV983031 IBO65582:IBO65587 IBO131118:IBO131123 IBO196654:IBO196659 IBO262190:IBO262195 IBO327726:IBO327731 IBO393262:IBO393267 IBO458798:IBO458803 IBO524334:IBO524339 IBO589870:IBO589875 IBO655406:IBO655411 IBO720942:IBO720947 IBO786478:IBO786483 IBO852014:IBO852019 IBO917550:IBO917555 IBO983086:IBO983091 IBP65534:IBP65560 IBP65562:IBP65564 IBP65566:IBP65576 IBP131070:IBP131096 IBP131098:IBP131100 IBP131102:IBP131112 IBP196606:IBP196632 IBP196634:IBP196636 IBP196638:IBP196648 IBP262142:IBP262168 IBP262170:IBP262172 IBP262174:IBP262184 IBP327678:IBP327704 IBP327706:IBP327708 IBP327710:IBP327720 IBP393214:IBP393240 IBP393242:IBP393244 IBP393246:IBP393256 IBP458750:IBP458776 IBP458778:IBP458780 IBP458782:IBP458792 IBP524286:IBP524312 IBP524314:IBP524316 IBP524318:IBP524328 IBP589822:IBP589848 IBP589850:IBP589852 IBP589854:IBP589864 IBP655358:IBP655384 IBP655386:IBP655388 IBP655390:IBP655400 IBP720894:IBP720920 IBP720922:IBP720924 IBP720926:IBP720936 IBP786430:IBP786456 IBP786458:IBP786460 IBP786462:IBP786472 IBP851966:IBP851992 IBP851994:IBP851996 IBP851998:IBP852008 IBP917502:IBP917528 IBP917530:IBP917532 IBP917534:IBP917544 IBP983038:IBP983064 IBP983066:IBP983068 IBP983070:IBP983080 IBR4:IBR34 IBR36:IBR38 IBR40:IBR49 IBR65483:IBR65509 IBR65511:IBR65513 IBR65515:IBR65527 IBR131019:IBR131045 IBR131047:IBR131049 IBR131051:IBR131063 IBR196555:IBR196581 IBR196583:IBR196585 IBR196587:IBR196599 IBR262091:IBR262117 IBR262119:IBR262121 IBR262123:IBR262135 IBR327627:IBR327653 IBR327655:IBR327657 IBR327659:IBR327671 IBR393163:IBR393189 IBR393191:IBR393193 IBR393195:IBR393207 IBR458699:IBR458725 IBR458727:IBR458729 IBR458731:IBR458743 IBR524235:IBR524261 IBR524263:IBR524265 IBR524267:IBR524279 IBR589771:IBR589797 IBR589799:IBR589801 IBR589803:IBR589815 IBR655307:IBR655333 IBR655335:IBR655337 IBR655339:IBR655351 IBR720843:IBR720869 IBR720871:IBR720873 IBR720875:IBR720887 IBR786379:IBR786405 IBR786407:IBR786409 IBR786411:IBR786423 IBR851915:IBR851941 IBR851943:IBR851945 IBR851947:IBR851959 IBR917451:IBR917477 IBR917479:IBR917481 IBR917483:IBR917495 IBR982987:IBR983013 IBR983015:IBR983017 IBR983019:IBR983031 ILK65582:ILK65587 ILK131118:ILK131123 ILK196654:ILK196659 ILK262190:ILK262195 ILK327726:ILK327731 ILK393262:ILK393267 ILK458798:ILK458803 ILK524334:ILK524339 ILK589870:ILK589875 ILK655406:ILK655411 ILK720942:ILK720947 ILK786478:ILK786483 ILK852014:ILK852019 ILK917550:ILK917555 ILK983086:ILK983091 ILL65534:ILL65560 ILL65562:ILL65564 ILL65566:ILL65576 ILL131070:ILL131096 ILL131098:ILL131100 ILL131102:ILL131112 ILL196606:ILL196632 ILL196634:ILL196636 ILL196638:ILL196648 ILL262142:ILL262168 ILL262170:ILL262172 ILL262174:ILL262184 ILL327678:ILL327704 ILL327706:ILL327708 ILL327710:ILL327720 ILL393214:ILL393240 ILL393242:ILL393244 ILL393246:ILL393256 ILL458750:ILL458776 ILL458778:ILL458780 ILL458782:ILL458792 ILL524286:ILL524312 ILL524314:ILL524316 ILL524318:ILL524328 ILL589822:ILL589848 ILL589850:ILL589852 ILL589854:ILL589864 ILL655358:ILL655384 ILL655386:ILL655388 ILL655390:ILL655400 ILL720894:ILL720920 ILL720922:ILL720924 ILL720926:ILL720936 ILL786430:ILL786456 ILL786458:ILL786460 ILL786462:ILL786472 ILL851966:ILL851992 ILL851994:ILL851996 ILL851998:ILL852008 ILL917502:ILL917528 ILL917530:ILL917532 ILL917534:ILL917544 ILL983038:ILL983064 ILL983066:ILL983068 ILL983070:ILL983080 ILN4:ILN34 ILN36:ILN38 ILN40:ILN49 ILN65483:ILN65509 ILN65511:ILN65513 ILN65515:ILN65527 ILN131019:ILN131045 ILN131047:ILN131049 ILN131051:ILN131063 ILN196555:ILN196581 ILN196583:ILN196585 ILN196587:ILN196599 ILN262091:ILN262117 ILN262119:ILN262121 ILN262123:ILN262135 ILN327627:ILN327653 ILN327655:ILN327657 ILN327659:ILN327671 ILN393163:ILN393189 ILN393191:ILN393193 ILN393195:ILN393207 ILN458699:ILN458725 ILN458727:ILN458729 ILN458731:ILN458743 ILN524235:ILN524261 ILN524263:ILN524265 ILN524267:ILN524279 ILN589771:ILN589797 ILN589799:ILN589801 ILN589803:ILN589815 ILN655307:ILN655333 ILN655335:ILN655337 ILN655339:ILN655351 ILN720843:ILN720869 ILN720871:ILN720873 ILN720875:ILN720887 ILN786379:ILN786405 ILN786407:ILN786409 ILN786411:ILN786423 ILN851915:ILN851941 ILN851943:ILN851945 ILN851947:ILN851959 ILN917451:ILN917477 ILN917479:ILN917481 ILN917483:ILN917495 ILN982987:ILN983013 ILN983015:ILN983017 ILN983019:ILN983031 IVG65582:IVG65587 IVG131118:IVG131123 IVG196654:IVG196659 IVG262190:IVG262195 IVG327726:IVG327731 IVG393262:IVG393267 IVG458798:IVG458803 IVG524334:IVG524339 IVG589870:IVG589875 IVG655406:IVG655411 IVG720942:IVG720947 IVG786478:IVG786483 IVG852014:IVG852019 IVG917550:IVG917555 IVG983086:IVG983091 IVH65534:IVH65560 IVH65562:IVH65564 IVH65566:IVH65576 IVH131070:IVH131096 IVH131098:IVH131100 IVH131102:IVH131112 IVH196606:IVH196632 IVH196634:IVH196636 IVH196638:IVH196648 IVH262142:IVH262168 IVH262170:IVH262172 IVH262174:IVH262184 IVH327678:IVH327704 IVH327706:IVH327708 IVH327710:IVH327720 IVH393214:IVH393240 IVH393242:IVH393244 IVH393246:IVH393256 IVH458750:IVH458776 IVH458778:IVH458780 IVH458782:IVH458792 IVH524286:IVH524312 IVH524314:IVH524316 IVH524318:IVH524328 IVH589822:IVH589848 IVH589850:IVH589852 IVH589854:IVH589864 IVH655358:IVH655384 IVH655386:IVH655388 IVH655390:IVH655400 IVH720894:IVH720920 IVH720922:IVH720924 IVH720926:IVH720936 IVH786430:IVH786456 IVH786458:IVH786460 IVH786462:IVH786472 IVH851966:IVH851992 IVH851994:IVH851996 IVH851998:IVH852008 IVH917502:IVH917528 IVH917530:IVH917532 IVH917534:IVH917544 IVH983038:IVH983064 IVH983066:IVH983068 IVH983070:IVH983080 IVJ4:IVJ34 IVJ36:IVJ38 IVJ40:IVJ49 IVJ65483:IVJ65509 IVJ65511:IVJ65513 IVJ65515:IVJ65527 IVJ131019:IVJ131045 IVJ131047:IVJ131049 IVJ131051:IVJ131063 IVJ196555:IVJ196581 IVJ196583:IVJ196585 IVJ196587:IVJ196599 IVJ262091:IVJ262117 IVJ262119:IVJ262121 IVJ262123:IVJ262135 IVJ327627:IVJ327653 IVJ327655:IVJ327657 IVJ327659:IVJ327671 IVJ393163:IVJ393189 IVJ393191:IVJ393193 IVJ393195:IVJ393207 IVJ458699:IVJ458725 IVJ458727:IVJ458729 IVJ458731:IVJ458743 IVJ524235:IVJ524261 IVJ524263:IVJ524265 IVJ524267:IVJ524279 IVJ589771:IVJ589797 IVJ589799:IVJ589801 IVJ589803:IVJ589815 IVJ655307:IVJ655333 IVJ655335:IVJ655337 IVJ655339:IVJ655351 IVJ720843:IVJ720869 IVJ720871:IVJ720873 IVJ720875:IVJ720887 IVJ786379:IVJ786405 IVJ786407:IVJ786409 IVJ786411:IVJ786423 IVJ851915:IVJ851941 IVJ851943:IVJ851945 IVJ851947:IVJ851959 IVJ917451:IVJ917477 IVJ917479:IVJ917481 IVJ917483:IVJ917495 IVJ982987:IVJ983013 IVJ983015:IVJ983017 IVJ983019:IVJ983031 JFC65582:JFC65587 JFC131118:JFC131123 JFC196654:JFC196659 JFC262190:JFC262195 JFC327726:JFC327731 JFC393262:JFC393267 JFC458798:JFC458803 JFC524334:JFC524339 JFC589870:JFC589875 JFC655406:JFC655411 JFC720942:JFC720947 JFC786478:JFC786483 JFC852014:JFC852019 JFC917550:JFC917555 JFC983086:JFC983091 JFD65534:JFD65560 JFD65562:JFD65564 JFD65566:JFD65576 JFD131070:JFD131096 JFD131098:JFD131100 JFD131102:JFD131112 JFD196606:JFD196632 JFD196634:JFD196636 JFD196638:JFD196648 JFD262142:JFD262168 JFD262170:JFD262172 JFD262174:JFD262184 JFD327678:JFD327704 JFD327706:JFD327708 JFD327710:JFD327720 JFD393214:JFD393240 JFD393242:JFD393244 JFD393246:JFD393256 JFD458750:JFD458776 JFD458778:JFD458780 JFD458782:JFD458792 JFD524286:JFD524312 JFD524314:JFD524316 JFD524318:JFD524328 JFD589822:JFD589848 JFD589850:JFD589852 JFD589854:JFD589864 JFD655358:JFD655384 JFD655386:JFD655388 JFD655390:JFD655400 JFD720894:JFD720920 JFD720922:JFD720924 JFD720926:JFD720936 JFD786430:JFD786456 JFD786458:JFD786460 JFD786462:JFD786472 JFD851966:JFD851992 JFD851994:JFD851996 JFD851998:JFD852008 JFD917502:JFD917528 JFD917530:JFD917532 JFD917534:JFD917544 JFD983038:JFD983064 JFD983066:JFD983068 JFD983070:JFD983080 JFF4:JFF34 JFF36:JFF38 JFF40:JFF49 JFF65483:JFF65509 JFF65511:JFF65513 JFF65515:JFF65527 JFF131019:JFF131045 JFF131047:JFF131049 JFF131051:JFF131063 JFF196555:JFF196581 JFF196583:JFF196585 JFF196587:JFF196599 JFF262091:JFF262117 JFF262119:JFF262121 JFF262123:JFF262135 JFF327627:JFF327653 JFF327655:JFF327657 JFF327659:JFF327671 JFF393163:JFF393189 JFF393191:JFF393193 JFF393195:JFF393207 JFF458699:JFF458725 JFF458727:JFF458729 JFF458731:JFF458743 JFF524235:JFF524261 JFF524263:JFF524265 JFF524267:JFF524279 JFF589771:JFF589797 JFF589799:JFF589801 JFF589803:JFF589815 JFF655307:JFF655333 JFF655335:JFF655337 JFF655339:JFF655351 JFF720843:JFF720869 JFF720871:JFF720873 JFF720875:JFF720887 JFF786379:JFF786405 JFF786407:JFF786409 JFF786411:JFF786423 JFF851915:JFF851941 JFF851943:JFF851945 JFF851947:JFF851959 JFF917451:JFF917477 JFF917479:JFF917481 JFF917483:JFF917495 JFF982987:JFF983013 JFF983015:JFF983017 JFF983019:JFF983031 JOY65582:JOY65587 JOY131118:JOY131123 JOY196654:JOY196659 JOY262190:JOY262195 JOY327726:JOY327731 JOY393262:JOY393267 JOY458798:JOY458803 JOY524334:JOY524339 JOY589870:JOY589875 JOY655406:JOY655411 JOY720942:JOY720947 JOY786478:JOY786483 JOY852014:JOY852019 JOY917550:JOY917555 JOY983086:JOY983091 JOZ65534:JOZ65560 JOZ65562:JOZ65564 JOZ65566:JOZ65576 JOZ131070:JOZ131096 JOZ131098:JOZ131100 JOZ131102:JOZ131112 JOZ196606:JOZ196632 JOZ196634:JOZ196636 JOZ196638:JOZ196648 JOZ262142:JOZ262168 JOZ262170:JOZ262172 JOZ262174:JOZ262184 JOZ327678:JOZ327704 JOZ327706:JOZ327708 JOZ327710:JOZ327720 JOZ393214:JOZ393240 JOZ393242:JOZ393244 JOZ393246:JOZ393256 JOZ458750:JOZ458776 JOZ458778:JOZ458780 JOZ458782:JOZ458792 JOZ524286:JOZ524312 JOZ524314:JOZ524316 JOZ524318:JOZ524328 JOZ589822:JOZ589848 JOZ589850:JOZ589852 JOZ589854:JOZ589864 JOZ655358:JOZ655384 JOZ655386:JOZ655388 JOZ655390:JOZ655400 JOZ720894:JOZ720920 JOZ720922:JOZ720924 JOZ720926:JOZ720936 JOZ786430:JOZ786456 JOZ786458:JOZ786460 JOZ786462:JOZ786472 JOZ851966:JOZ851992 JOZ851994:JOZ851996 JOZ851998:JOZ852008 JOZ917502:JOZ917528 JOZ917530:JOZ917532 JOZ917534:JOZ917544 JOZ983038:JOZ983064 JOZ983066:JOZ983068 JOZ983070:JOZ983080 JPB4:JPB34 JPB36:JPB38 JPB40:JPB49 JPB65483:JPB65509 JPB65511:JPB65513 JPB65515:JPB65527 JPB131019:JPB131045 JPB131047:JPB131049 JPB131051:JPB131063 JPB196555:JPB196581 JPB196583:JPB196585 JPB196587:JPB196599 JPB262091:JPB262117 JPB262119:JPB262121 JPB262123:JPB262135 JPB327627:JPB327653 JPB327655:JPB327657 JPB327659:JPB327671 JPB393163:JPB393189 JPB393191:JPB393193 JPB393195:JPB393207 JPB458699:JPB458725 JPB458727:JPB458729 JPB458731:JPB458743 JPB524235:JPB524261 JPB524263:JPB524265 JPB524267:JPB524279 JPB589771:JPB589797 JPB589799:JPB589801 JPB589803:JPB589815 JPB655307:JPB655333 JPB655335:JPB655337 JPB655339:JPB655351 JPB720843:JPB720869 JPB720871:JPB720873 JPB720875:JPB720887 JPB786379:JPB786405 JPB786407:JPB786409 JPB786411:JPB786423 JPB851915:JPB851941 JPB851943:JPB851945 JPB851947:JPB851959 JPB917451:JPB917477 JPB917479:JPB917481 JPB917483:JPB917495 JPB982987:JPB983013 JPB983015:JPB983017 JPB983019:JPB983031 JYU65582:JYU65587 JYU131118:JYU131123 JYU196654:JYU196659 JYU262190:JYU262195 JYU327726:JYU327731 JYU393262:JYU393267 JYU458798:JYU458803 JYU524334:JYU524339 JYU589870:JYU589875 JYU655406:JYU655411 JYU720942:JYU720947 JYU786478:JYU786483 JYU852014:JYU852019 JYU917550:JYU917555 JYU983086:JYU983091 JYV65534:JYV65560 JYV65562:JYV65564 JYV65566:JYV65576 JYV131070:JYV131096 JYV131098:JYV131100 JYV131102:JYV131112 JYV196606:JYV196632 JYV196634:JYV196636 JYV196638:JYV196648 JYV262142:JYV262168 JYV262170:JYV262172 JYV262174:JYV262184 JYV327678:JYV327704 JYV327706:JYV327708 JYV327710:JYV327720 JYV393214:JYV393240 JYV393242:JYV393244 JYV393246:JYV393256 JYV458750:JYV458776 JYV458778:JYV458780 JYV458782:JYV458792 JYV524286:JYV524312 JYV524314:JYV524316 JYV524318:JYV524328 JYV589822:JYV589848 JYV589850:JYV589852 JYV589854:JYV589864 JYV655358:JYV655384 JYV655386:JYV655388 JYV655390:JYV655400 JYV720894:JYV720920 JYV720922:JYV720924 JYV720926:JYV720936 JYV786430:JYV786456 JYV786458:JYV786460 JYV786462:JYV786472 JYV851966:JYV851992 JYV851994:JYV851996 JYV851998:JYV852008 JYV917502:JYV917528 JYV917530:JYV917532 JYV917534:JYV917544 JYV983038:JYV983064 JYV983066:JYV983068 JYV983070:JYV983080 JYX4:JYX34 JYX36:JYX38 JYX40:JYX49 JYX65483:JYX65509 JYX65511:JYX65513 JYX65515:JYX65527 JYX131019:JYX131045 JYX131047:JYX131049 JYX131051:JYX131063 JYX196555:JYX196581 JYX196583:JYX196585 JYX196587:JYX196599 JYX262091:JYX262117 JYX262119:JYX262121 JYX262123:JYX262135 JYX327627:JYX327653 JYX327655:JYX327657 JYX327659:JYX327671 JYX393163:JYX393189 JYX393191:JYX393193 JYX393195:JYX393207 JYX458699:JYX458725 JYX458727:JYX458729 JYX458731:JYX458743 JYX524235:JYX524261 JYX524263:JYX524265 JYX524267:JYX524279 JYX589771:JYX589797 JYX589799:JYX589801 JYX589803:JYX589815 JYX655307:JYX655333 JYX655335:JYX655337 JYX655339:JYX655351 JYX720843:JYX720869 JYX720871:JYX720873 JYX720875:JYX720887 JYX786379:JYX786405 JYX786407:JYX786409 JYX786411:JYX786423 JYX851915:JYX851941 JYX851943:JYX851945 JYX851947:JYX851959 JYX917451:JYX917477 JYX917479:JYX917481 JYX917483:JYX917495 JYX982987:JYX983013 JYX983015:JYX983017 JYX983019:JYX983031 KIQ65582:KIQ65587 KIQ131118:KIQ131123 KIQ196654:KIQ196659 KIQ262190:KIQ262195 KIQ327726:KIQ327731 KIQ393262:KIQ393267 KIQ458798:KIQ458803 KIQ524334:KIQ524339 KIQ589870:KIQ589875 KIQ655406:KIQ655411 KIQ720942:KIQ720947 KIQ786478:KIQ786483 KIQ852014:KIQ852019 KIQ917550:KIQ917555 KIQ983086:KIQ983091 KIR65534:KIR65560 KIR65562:KIR65564 KIR65566:KIR65576 KIR131070:KIR131096 KIR131098:KIR131100 KIR131102:KIR131112 KIR196606:KIR196632 KIR196634:KIR196636 KIR196638:KIR196648 KIR262142:KIR262168 KIR262170:KIR262172 KIR262174:KIR262184 KIR327678:KIR327704 KIR327706:KIR327708 KIR327710:KIR327720 KIR393214:KIR393240 KIR393242:KIR393244 KIR393246:KIR393256 KIR458750:KIR458776 KIR458778:KIR458780 KIR458782:KIR458792 KIR524286:KIR524312 KIR524314:KIR524316 KIR524318:KIR524328 KIR589822:KIR589848 KIR589850:KIR589852 KIR589854:KIR589864 KIR655358:KIR655384 KIR655386:KIR655388 KIR655390:KIR655400 KIR720894:KIR720920 KIR720922:KIR720924 KIR720926:KIR720936 KIR786430:KIR786456 KIR786458:KIR786460 KIR786462:KIR786472 KIR851966:KIR851992 KIR851994:KIR851996 KIR851998:KIR852008 KIR917502:KIR917528 KIR917530:KIR917532 KIR917534:KIR917544 KIR983038:KIR983064 KIR983066:KIR983068 KIR983070:KIR983080 KIT4:KIT34 KIT36:KIT38 KIT40:KIT49 KIT65483:KIT65509 KIT65511:KIT65513 KIT65515:KIT65527 KIT131019:KIT131045 KIT131047:KIT131049 KIT131051:KIT131063 KIT196555:KIT196581 KIT196583:KIT196585 KIT196587:KIT196599 KIT262091:KIT262117 KIT262119:KIT262121 KIT262123:KIT262135 KIT327627:KIT327653 KIT327655:KIT327657 KIT327659:KIT327671 KIT393163:KIT393189 KIT393191:KIT393193 KIT393195:KIT393207 KIT458699:KIT458725 KIT458727:KIT458729 KIT458731:KIT458743 KIT524235:KIT524261 KIT524263:KIT524265 KIT524267:KIT524279 KIT589771:KIT589797 KIT589799:KIT589801 KIT589803:KIT589815 KIT655307:KIT655333 KIT655335:KIT655337 KIT655339:KIT655351 KIT720843:KIT720869 KIT720871:KIT720873 KIT720875:KIT720887 KIT786379:KIT786405 KIT786407:KIT786409 KIT786411:KIT786423 KIT851915:KIT851941 KIT851943:KIT851945 KIT851947:KIT851959 KIT917451:KIT917477 KIT917479:KIT917481 KIT917483:KIT917495 KIT982987:KIT983013 KIT983015:KIT983017 KIT983019:KIT983031 KSM65582:KSM65587 KSM131118:KSM131123 KSM196654:KSM196659 KSM262190:KSM262195 KSM327726:KSM327731 KSM393262:KSM393267 KSM458798:KSM458803 KSM524334:KSM524339 KSM589870:KSM589875 KSM655406:KSM655411 KSM720942:KSM720947 KSM786478:KSM786483 KSM852014:KSM852019 KSM917550:KSM917555 KSM983086:KSM983091 KSN65534:KSN65560 KSN65562:KSN65564 KSN65566:KSN65576 KSN131070:KSN131096 KSN131098:KSN131100 KSN131102:KSN131112 KSN196606:KSN196632 KSN196634:KSN196636 KSN196638:KSN196648 KSN262142:KSN262168 KSN262170:KSN262172 KSN262174:KSN262184 KSN327678:KSN327704 KSN327706:KSN327708 KSN327710:KSN327720 KSN393214:KSN393240 KSN393242:KSN393244 KSN393246:KSN393256 KSN458750:KSN458776 KSN458778:KSN458780 KSN458782:KSN458792 KSN524286:KSN524312 KSN524314:KSN524316 KSN524318:KSN524328 KSN589822:KSN589848 KSN589850:KSN589852 KSN589854:KSN589864 KSN655358:KSN655384 KSN655386:KSN655388 KSN655390:KSN655400 KSN720894:KSN720920 KSN720922:KSN720924 KSN720926:KSN720936 KSN786430:KSN786456 KSN786458:KSN786460 KSN786462:KSN786472 KSN851966:KSN851992 KSN851994:KSN851996 KSN851998:KSN852008 KSN917502:KSN917528 KSN917530:KSN917532 KSN917534:KSN917544 KSN983038:KSN983064 KSN983066:KSN983068 KSN983070:KSN983080 KSP4:KSP34 KSP36:KSP38 KSP40:KSP49 KSP65483:KSP65509 KSP65511:KSP65513 KSP65515:KSP65527 KSP131019:KSP131045 KSP131047:KSP131049 KSP131051:KSP131063 KSP196555:KSP196581 KSP196583:KSP196585 KSP196587:KSP196599 KSP262091:KSP262117 KSP262119:KSP262121 KSP262123:KSP262135 KSP327627:KSP327653 KSP327655:KSP327657 KSP327659:KSP327671 KSP393163:KSP393189 KSP393191:KSP393193 KSP393195:KSP393207 KSP458699:KSP458725 KSP458727:KSP458729 KSP458731:KSP458743 KSP524235:KSP524261 KSP524263:KSP524265 KSP524267:KSP524279 KSP589771:KSP589797 KSP589799:KSP589801 KSP589803:KSP589815 KSP655307:KSP655333 KSP655335:KSP655337 KSP655339:KSP655351 KSP720843:KSP720869 KSP720871:KSP720873 KSP720875:KSP720887 KSP786379:KSP786405 KSP786407:KSP786409 KSP786411:KSP786423 KSP851915:KSP851941 KSP851943:KSP851945 KSP851947:KSP851959 KSP917451:KSP917477 KSP917479:KSP917481 KSP917483:KSP917495 KSP982987:KSP983013 KSP983015:KSP983017 KSP983019:KSP983031 LCI65582:LCI65587 LCI131118:LCI131123 LCI196654:LCI196659 LCI262190:LCI262195 LCI327726:LCI327731 LCI393262:LCI393267 LCI458798:LCI458803 LCI524334:LCI524339 LCI589870:LCI589875 LCI655406:LCI655411 LCI720942:LCI720947 LCI786478:LCI786483 LCI852014:LCI852019 LCI917550:LCI917555 LCI983086:LCI983091 LCJ65534:LCJ65560 LCJ65562:LCJ65564 LCJ65566:LCJ65576 LCJ131070:LCJ131096 LCJ131098:LCJ131100 LCJ131102:LCJ131112 LCJ196606:LCJ196632 LCJ196634:LCJ196636 LCJ196638:LCJ196648 LCJ262142:LCJ262168 LCJ262170:LCJ262172 LCJ262174:LCJ262184 LCJ327678:LCJ327704 LCJ327706:LCJ327708 LCJ327710:LCJ327720 LCJ393214:LCJ393240 LCJ393242:LCJ393244 LCJ393246:LCJ393256 LCJ458750:LCJ458776 LCJ458778:LCJ458780 LCJ458782:LCJ458792 LCJ524286:LCJ524312 LCJ524314:LCJ524316 LCJ524318:LCJ524328 LCJ589822:LCJ589848 LCJ589850:LCJ589852 LCJ589854:LCJ589864 LCJ655358:LCJ655384 LCJ655386:LCJ655388 LCJ655390:LCJ655400 LCJ720894:LCJ720920 LCJ720922:LCJ720924 LCJ720926:LCJ720936 LCJ786430:LCJ786456 LCJ786458:LCJ786460 LCJ786462:LCJ786472 LCJ851966:LCJ851992 LCJ851994:LCJ851996 LCJ851998:LCJ852008 LCJ917502:LCJ917528 LCJ917530:LCJ917532 LCJ917534:LCJ917544 LCJ983038:LCJ983064 LCJ983066:LCJ983068 LCJ983070:LCJ983080 LCL4:LCL34 LCL36:LCL38 LCL40:LCL49 LCL65483:LCL65509 LCL65511:LCL65513 LCL65515:LCL65527 LCL131019:LCL131045 LCL131047:LCL131049 LCL131051:LCL131063 LCL196555:LCL196581 LCL196583:LCL196585 LCL196587:LCL196599 LCL262091:LCL262117 LCL262119:LCL262121 LCL262123:LCL262135 LCL327627:LCL327653 LCL327655:LCL327657 LCL327659:LCL327671 LCL393163:LCL393189 LCL393191:LCL393193 LCL393195:LCL393207 LCL458699:LCL458725 LCL458727:LCL458729 LCL458731:LCL458743 LCL524235:LCL524261 LCL524263:LCL524265 LCL524267:LCL524279 LCL589771:LCL589797 LCL589799:LCL589801 LCL589803:LCL589815 LCL655307:LCL655333 LCL655335:LCL655337 LCL655339:LCL655351 LCL720843:LCL720869 LCL720871:LCL720873 LCL720875:LCL720887 LCL786379:LCL786405 LCL786407:LCL786409 LCL786411:LCL786423 LCL851915:LCL851941 LCL851943:LCL851945 LCL851947:LCL851959 LCL917451:LCL917477 LCL917479:LCL917481 LCL917483:LCL917495 LCL982987:LCL983013 LCL983015:LCL983017 LCL983019:LCL983031 LME65582:LME65587 LME131118:LME131123 LME196654:LME196659 LME262190:LME262195 LME327726:LME327731 LME393262:LME393267 LME458798:LME458803 LME524334:LME524339 LME589870:LME589875 LME655406:LME655411 LME720942:LME720947 LME786478:LME786483 LME852014:LME852019 LME917550:LME917555 LME983086:LME983091 LMF65534:LMF65560 LMF65562:LMF65564 LMF65566:LMF65576 LMF131070:LMF131096 LMF131098:LMF131100 LMF131102:LMF131112 LMF196606:LMF196632 LMF196634:LMF196636 LMF196638:LMF196648 LMF262142:LMF262168 LMF262170:LMF262172 LMF262174:LMF262184 LMF327678:LMF327704 LMF327706:LMF327708 LMF327710:LMF327720 LMF393214:LMF393240 LMF393242:LMF393244 LMF393246:LMF393256 LMF458750:LMF458776 LMF458778:LMF458780 LMF458782:LMF458792 LMF524286:LMF524312 LMF524314:LMF524316 LMF524318:LMF524328 LMF589822:LMF589848 LMF589850:LMF589852 LMF589854:LMF589864 LMF655358:LMF655384 LMF655386:LMF655388 LMF655390:LMF655400 LMF720894:LMF720920 LMF720922:LMF720924 LMF720926:LMF720936 LMF786430:LMF786456 LMF786458:LMF786460 LMF786462:LMF786472 LMF851966:LMF851992 LMF851994:LMF851996 LMF851998:LMF852008 LMF917502:LMF917528 LMF917530:LMF917532 LMF917534:LMF917544 LMF983038:LMF983064 LMF983066:LMF983068 LMF983070:LMF983080 LMH4:LMH34 LMH36:LMH38 LMH40:LMH49 LMH65483:LMH65509 LMH65511:LMH65513 LMH65515:LMH65527 LMH131019:LMH131045 LMH131047:LMH131049 LMH131051:LMH131063 LMH196555:LMH196581 LMH196583:LMH196585 LMH196587:LMH196599 LMH262091:LMH262117 LMH262119:LMH262121 LMH262123:LMH262135 LMH327627:LMH327653 LMH327655:LMH327657 LMH327659:LMH327671 LMH393163:LMH393189 LMH393191:LMH393193 LMH393195:LMH393207 LMH458699:LMH458725 LMH458727:LMH458729 LMH458731:LMH458743 LMH524235:LMH524261 LMH524263:LMH524265 LMH524267:LMH524279 LMH589771:LMH589797 LMH589799:LMH589801 LMH589803:LMH589815 LMH655307:LMH655333 LMH655335:LMH655337 LMH655339:LMH655351 LMH720843:LMH720869 LMH720871:LMH720873 LMH720875:LMH720887 LMH786379:LMH786405 LMH786407:LMH786409 LMH786411:LMH786423 LMH851915:LMH851941 LMH851943:LMH851945 LMH851947:LMH851959 LMH917451:LMH917477 LMH917479:LMH917481 LMH917483:LMH917495 LMH982987:LMH983013 LMH983015:LMH983017 LMH983019:LMH983031 LWA65582:LWA65587 LWA131118:LWA131123 LWA196654:LWA196659 LWA262190:LWA262195 LWA327726:LWA327731 LWA393262:LWA393267 LWA458798:LWA458803 LWA524334:LWA524339 LWA589870:LWA589875 LWA655406:LWA655411 LWA720942:LWA720947 LWA786478:LWA786483 LWA852014:LWA852019 LWA917550:LWA917555 LWA983086:LWA983091 LWB65534:LWB65560 LWB65562:LWB65564 LWB65566:LWB65576 LWB131070:LWB131096 LWB131098:LWB131100 LWB131102:LWB131112 LWB196606:LWB196632 LWB196634:LWB196636 LWB196638:LWB196648 LWB262142:LWB262168 LWB262170:LWB262172 LWB262174:LWB262184 LWB327678:LWB327704 LWB327706:LWB327708 LWB327710:LWB327720 LWB393214:LWB393240 LWB393242:LWB393244 LWB393246:LWB393256 LWB458750:LWB458776 LWB458778:LWB458780 LWB458782:LWB458792 LWB524286:LWB524312 LWB524314:LWB524316 LWB524318:LWB524328 LWB589822:LWB589848 LWB589850:LWB589852 LWB589854:LWB589864 LWB655358:LWB655384 LWB655386:LWB655388 LWB655390:LWB655400 LWB720894:LWB720920 LWB720922:LWB720924 LWB720926:LWB720936 LWB786430:LWB786456 LWB786458:LWB786460 LWB786462:LWB786472 LWB851966:LWB851992 LWB851994:LWB851996 LWB851998:LWB852008 LWB917502:LWB917528 LWB917530:LWB917532 LWB917534:LWB917544 LWB983038:LWB983064 LWB983066:LWB983068 LWB983070:LWB983080 LWD4:LWD34 LWD36:LWD38 LWD40:LWD49 LWD65483:LWD65509 LWD65511:LWD65513 LWD65515:LWD65527 LWD131019:LWD131045 LWD131047:LWD131049 LWD131051:LWD131063 LWD196555:LWD196581 LWD196583:LWD196585 LWD196587:LWD196599 LWD262091:LWD262117 LWD262119:LWD262121 LWD262123:LWD262135 LWD327627:LWD327653 LWD327655:LWD327657 LWD327659:LWD327671 LWD393163:LWD393189 LWD393191:LWD393193 LWD393195:LWD393207 LWD458699:LWD458725 LWD458727:LWD458729 LWD458731:LWD458743 LWD524235:LWD524261 LWD524263:LWD524265 LWD524267:LWD524279 LWD589771:LWD589797 LWD589799:LWD589801 LWD589803:LWD589815 LWD655307:LWD655333 LWD655335:LWD655337 LWD655339:LWD655351 LWD720843:LWD720869 LWD720871:LWD720873 LWD720875:LWD720887 LWD786379:LWD786405 LWD786407:LWD786409 LWD786411:LWD786423 LWD851915:LWD851941 LWD851943:LWD851945 LWD851947:LWD851959 LWD917451:LWD917477 LWD917479:LWD917481 LWD917483:LWD917495 LWD982987:LWD983013 LWD983015:LWD983017 LWD983019:LWD983031 MFW65582:MFW65587 MFW131118:MFW131123 MFW196654:MFW196659 MFW262190:MFW262195 MFW327726:MFW327731 MFW393262:MFW393267 MFW458798:MFW458803 MFW524334:MFW524339 MFW589870:MFW589875 MFW655406:MFW655411 MFW720942:MFW720947 MFW786478:MFW786483 MFW852014:MFW852019 MFW917550:MFW917555 MFW983086:MFW983091 MFX65534:MFX65560 MFX65562:MFX65564 MFX65566:MFX65576 MFX131070:MFX131096 MFX131098:MFX131100 MFX131102:MFX131112 MFX196606:MFX196632 MFX196634:MFX196636 MFX196638:MFX196648 MFX262142:MFX262168 MFX262170:MFX262172 MFX262174:MFX262184 MFX327678:MFX327704 MFX327706:MFX327708 MFX327710:MFX327720 MFX393214:MFX393240 MFX393242:MFX393244 MFX393246:MFX393256 MFX458750:MFX458776 MFX458778:MFX458780 MFX458782:MFX458792 MFX524286:MFX524312 MFX524314:MFX524316 MFX524318:MFX524328 MFX589822:MFX589848 MFX589850:MFX589852 MFX589854:MFX589864 MFX655358:MFX655384 MFX655386:MFX655388 MFX655390:MFX655400 MFX720894:MFX720920 MFX720922:MFX720924 MFX720926:MFX720936 MFX786430:MFX786456 MFX786458:MFX786460 MFX786462:MFX786472 MFX851966:MFX851992 MFX851994:MFX851996 MFX851998:MFX852008 MFX917502:MFX917528 MFX917530:MFX917532 MFX917534:MFX917544 MFX983038:MFX983064 MFX983066:MFX983068 MFX983070:MFX983080 MFZ4:MFZ34 MFZ36:MFZ38 MFZ40:MFZ49 MFZ65483:MFZ65509 MFZ65511:MFZ65513 MFZ65515:MFZ65527 MFZ131019:MFZ131045 MFZ131047:MFZ131049 MFZ131051:MFZ131063 MFZ196555:MFZ196581 MFZ196583:MFZ196585 MFZ196587:MFZ196599 MFZ262091:MFZ262117 MFZ262119:MFZ262121 MFZ262123:MFZ262135 MFZ327627:MFZ327653 MFZ327655:MFZ327657 MFZ327659:MFZ327671 MFZ393163:MFZ393189 MFZ393191:MFZ393193 MFZ393195:MFZ393207 MFZ458699:MFZ458725 MFZ458727:MFZ458729 MFZ458731:MFZ458743 MFZ524235:MFZ524261 MFZ524263:MFZ524265 MFZ524267:MFZ524279 MFZ589771:MFZ589797 MFZ589799:MFZ589801 MFZ589803:MFZ589815 MFZ655307:MFZ655333 MFZ655335:MFZ655337 MFZ655339:MFZ655351 MFZ720843:MFZ720869 MFZ720871:MFZ720873 MFZ720875:MFZ720887 MFZ786379:MFZ786405 MFZ786407:MFZ786409 MFZ786411:MFZ786423 MFZ851915:MFZ851941 MFZ851943:MFZ851945 MFZ851947:MFZ851959 MFZ917451:MFZ917477 MFZ917479:MFZ917481 MFZ917483:MFZ917495 MFZ982987:MFZ983013 MFZ983015:MFZ983017 MFZ983019:MFZ983031 MPS65582:MPS65587 MPS131118:MPS131123 MPS196654:MPS196659 MPS262190:MPS262195 MPS327726:MPS327731 MPS393262:MPS393267 MPS458798:MPS458803 MPS524334:MPS524339 MPS589870:MPS589875 MPS655406:MPS655411 MPS720942:MPS720947 MPS786478:MPS786483 MPS852014:MPS852019 MPS917550:MPS917555 MPS983086:MPS983091 MPT65534:MPT65560 MPT65562:MPT65564 MPT65566:MPT65576 MPT131070:MPT131096 MPT131098:MPT131100 MPT131102:MPT131112 MPT196606:MPT196632 MPT196634:MPT196636 MPT196638:MPT196648 MPT262142:MPT262168 MPT262170:MPT262172 MPT262174:MPT262184 MPT327678:MPT327704 MPT327706:MPT327708 MPT327710:MPT327720 MPT393214:MPT393240 MPT393242:MPT393244 MPT393246:MPT393256 MPT458750:MPT458776 MPT458778:MPT458780 MPT458782:MPT458792 MPT524286:MPT524312 MPT524314:MPT524316 MPT524318:MPT524328 MPT589822:MPT589848 MPT589850:MPT589852 MPT589854:MPT589864 MPT655358:MPT655384 MPT655386:MPT655388 MPT655390:MPT655400 MPT720894:MPT720920 MPT720922:MPT720924 MPT720926:MPT720936 MPT786430:MPT786456 MPT786458:MPT786460 MPT786462:MPT786472 MPT851966:MPT851992 MPT851994:MPT851996 MPT851998:MPT852008 MPT917502:MPT917528 MPT917530:MPT917532 MPT917534:MPT917544 MPT983038:MPT983064 MPT983066:MPT983068 MPT983070:MPT983080 MPV4:MPV34 MPV36:MPV38 MPV40:MPV49 MPV65483:MPV65509 MPV65511:MPV65513 MPV65515:MPV65527 MPV131019:MPV131045 MPV131047:MPV131049 MPV131051:MPV131063 MPV196555:MPV196581 MPV196583:MPV196585 MPV196587:MPV196599 MPV262091:MPV262117 MPV262119:MPV262121 MPV262123:MPV262135 MPV327627:MPV327653 MPV327655:MPV327657 MPV327659:MPV327671 MPV393163:MPV393189 MPV393191:MPV393193 MPV393195:MPV393207 MPV458699:MPV458725 MPV458727:MPV458729 MPV458731:MPV458743 MPV524235:MPV524261 MPV524263:MPV524265 MPV524267:MPV524279 MPV589771:MPV589797 MPV589799:MPV589801 MPV589803:MPV589815 MPV655307:MPV655333 MPV655335:MPV655337 MPV655339:MPV655351 MPV720843:MPV720869 MPV720871:MPV720873 MPV720875:MPV720887 MPV786379:MPV786405 MPV786407:MPV786409 MPV786411:MPV786423 MPV851915:MPV851941 MPV851943:MPV851945 MPV851947:MPV851959 MPV917451:MPV917477 MPV917479:MPV917481 MPV917483:MPV917495 MPV982987:MPV983013 MPV983015:MPV983017 MPV983019:MPV983031 MZO65582:MZO65587 MZO131118:MZO131123 MZO196654:MZO196659 MZO262190:MZO262195 MZO327726:MZO327731 MZO393262:MZO393267 MZO458798:MZO458803 MZO524334:MZO524339 MZO589870:MZO589875 MZO655406:MZO655411 MZO720942:MZO720947 MZO786478:MZO786483 MZO852014:MZO852019 MZO917550:MZO917555 MZO983086:MZO983091 MZP65534:MZP65560 MZP65562:MZP65564 MZP65566:MZP65576 MZP131070:MZP131096 MZP131098:MZP131100 MZP131102:MZP131112 MZP196606:MZP196632 MZP196634:MZP196636 MZP196638:MZP196648 MZP262142:MZP262168 MZP262170:MZP262172 MZP262174:MZP262184 MZP327678:MZP327704 MZP327706:MZP327708 MZP327710:MZP327720 MZP393214:MZP393240 MZP393242:MZP393244 MZP393246:MZP393256 MZP458750:MZP458776 MZP458778:MZP458780 MZP458782:MZP458792 MZP524286:MZP524312 MZP524314:MZP524316 MZP524318:MZP524328 MZP589822:MZP589848 MZP589850:MZP589852 MZP589854:MZP589864 MZP655358:MZP655384 MZP655386:MZP655388 MZP655390:MZP655400 MZP720894:MZP720920 MZP720922:MZP720924 MZP720926:MZP720936 MZP786430:MZP786456 MZP786458:MZP786460 MZP786462:MZP786472 MZP851966:MZP851992 MZP851994:MZP851996 MZP851998:MZP852008 MZP917502:MZP917528 MZP917530:MZP917532 MZP917534:MZP917544 MZP983038:MZP983064 MZP983066:MZP983068 MZP983070:MZP983080 MZR4:MZR34 MZR36:MZR38 MZR40:MZR49 MZR65483:MZR65509 MZR65511:MZR65513 MZR65515:MZR65527 MZR131019:MZR131045 MZR131047:MZR131049 MZR131051:MZR131063 MZR196555:MZR196581 MZR196583:MZR196585 MZR196587:MZR196599 MZR262091:MZR262117 MZR262119:MZR262121 MZR262123:MZR262135 MZR327627:MZR327653 MZR327655:MZR327657 MZR327659:MZR327671 MZR393163:MZR393189 MZR393191:MZR393193 MZR393195:MZR393207 MZR458699:MZR458725 MZR458727:MZR458729 MZR458731:MZR458743 MZR524235:MZR524261 MZR524263:MZR524265 MZR524267:MZR524279 MZR589771:MZR589797 MZR589799:MZR589801 MZR589803:MZR589815 MZR655307:MZR655333 MZR655335:MZR655337 MZR655339:MZR655351 MZR720843:MZR720869 MZR720871:MZR720873 MZR720875:MZR720887 MZR786379:MZR786405 MZR786407:MZR786409 MZR786411:MZR786423 MZR851915:MZR851941 MZR851943:MZR851945 MZR851947:MZR851959 MZR917451:MZR917477 MZR917479:MZR917481 MZR917483:MZR917495 MZR982987:MZR983013 MZR983015:MZR983017 MZR983019:MZR983031 NJK65582:NJK65587 NJK131118:NJK131123 NJK196654:NJK196659 NJK262190:NJK262195 NJK327726:NJK327731 NJK393262:NJK393267 NJK458798:NJK458803 NJK524334:NJK524339 NJK589870:NJK589875 NJK655406:NJK655411 NJK720942:NJK720947 NJK786478:NJK786483 NJK852014:NJK852019 NJK917550:NJK917555 NJK983086:NJK983091 NJL65534:NJL65560 NJL65562:NJL65564 NJL65566:NJL65576 NJL131070:NJL131096 NJL131098:NJL131100 NJL131102:NJL131112 NJL196606:NJL196632 NJL196634:NJL196636 NJL196638:NJL196648 NJL262142:NJL262168 NJL262170:NJL262172 NJL262174:NJL262184 NJL327678:NJL327704 NJL327706:NJL327708 NJL327710:NJL327720 NJL393214:NJL393240 NJL393242:NJL393244 NJL393246:NJL393256 NJL458750:NJL458776 NJL458778:NJL458780 NJL458782:NJL458792 NJL524286:NJL524312 NJL524314:NJL524316 NJL524318:NJL524328 NJL589822:NJL589848 NJL589850:NJL589852 NJL589854:NJL589864 NJL655358:NJL655384 NJL655386:NJL655388 NJL655390:NJL655400 NJL720894:NJL720920 NJL720922:NJL720924 NJL720926:NJL720936 NJL786430:NJL786456 NJL786458:NJL786460 NJL786462:NJL786472 NJL851966:NJL851992 NJL851994:NJL851996 NJL851998:NJL852008 NJL917502:NJL917528 NJL917530:NJL917532 NJL917534:NJL917544 NJL983038:NJL983064 NJL983066:NJL983068 NJL983070:NJL983080 NJN4:NJN34 NJN36:NJN38 NJN40:NJN49 NJN65483:NJN65509 NJN65511:NJN65513 NJN65515:NJN65527 NJN131019:NJN131045 NJN131047:NJN131049 NJN131051:NJN131063 NJN196555:NJN196581 NJN196583:NJN196585 NJN196587:NJN196599 NJN262091:NJN262117 NJN262119:NJN262121 NJN262123:NJN262135 NJN327627:NJN327653 NJN327655:NJN327657 NJN327659:NJN327671 NJN393163:NJN393189 NJN393191:NJN393193 NJN393195:NJN393207 NJN458699:NJN458725 NJN458727:NJN458729 NJN458731:NJN458743 NJN524235:NJN524261 NJN524263:NJN524265 NJN524267:NJN524279 NJN589771:NJN589797 NJN589799:NJN589801 NJN589803:NJN589815 NJN655307:NJN655333 NJN655335:NJN655337 NJN655339:NJN655351 NJN720843:NJN720869 NJN720871:NJN720873 NJN720875:NJN720887 NJN786379:NJN786405 NJN786407:NJN786409 NJN786411:NJN786423 NJN851915:NJN851941 NJN851943:NJN851945 NJN851947:NJN851959 NJN917451:NJN917477 NJN917479:NJN917481 NJN917483:NJN917495 NJN982987:NJN983013 NJN983015:NJN983017 NJN983019:NJN983031 NTG65582:NTG65587 NTG131118:NTG131123 NTG196654:NTG196659 NTG262190:NTG262195 NTG327726:NTG327731 NTG393262:NTG393267 NTG458798:NTG458803 NTG524334:NTG524339 NTG589870:NTG589875 NTG655406:NTG655411 NTG720942:NTG720947 NTG786478:NTG786483 NTG852014:NTG852019 NTG917550:NTG917555 NTG983086:NTG983091 NTH65534:NTH65560 NTH65562:NTH65564 NTH65566:NTH65576 NTH131070:NTH131096 NTH131098:NTH131100 NTH131102:NTH131112 NTH196606:NTH196632 NTH196634:NTH196636 NTH196638:NTH196648 NTH262142:NTH262168 NTH262170:NTH262172 NTH262174:NTH262184 NTH327678:NTH327704 NTH327706:NTH327708 NTH327710:NTH327720 NTH393214:NTH393240 NTH393242:NTH393244 NTH393246:NTH393256 NTH458750:NTH458776 NTH458778:NTH458780 NTH458782:NTH458792 NTH524286:NTH524312 NTH524314:NTH524316 NTH524318:NTH524328 NTH589822:NTH589848 NTH589850:NTH589852 NTH589854:NTH589864 NTH655358:NTH655384 NTH655386:NTH655388 NTH655390:NTH655400 NTH720894:NTH720920 NTH720922:NTH720924 NTH720926:NTH720936 NTH786430:NTH786456 NTH786458:NTH786460 NTH786462:NTH786472 NTH851966:NTH851992 NTH851994:NTH851996 NTH851998:NTH852008 NTH917502:NTH917528 NTH917530:NTH917532 NTH917534:NTH917544 NTH983038:NTH983064 NTH983066:NTH983068 NTH983070:NTH983080 NTJ4:NTJ34 NTJ36:NTJ38 NTJ40:NTJ49 NTJ65483:NTJ65509 NTJ65511:NTJ65513 NTJ65515:NTJ65527 NTJ131019:NTJ131045 NTJ131047:NTJ131049 NTJ131051:NTJ131063 NTJ196555:NTJ196581 NTJ196583:NTJ196585 NTJ196587:NTJ196599 NTJ262091:NTJ262117 NTJ262119:NTJ262121 NTJ262123:NTJ262135 NTJ327627:NTJ327653 NTJ327655:NTJ327657 NTJ327659:NTJ327671 NTJ393163:NTJ393189 NTJ393191:NTJ393193 NTJ393195:NTJ393207 NTJ458699:NTJ458725 NTJ458727:NTJ458729 NTJ458731:NTJ458743 NTJ524235:NTJ524261 NTJ524263:NTJ524265 NTJ524267:NTJ524279 NTJ589771:NTJ589797 NTJ589799:NTJ589801 NTJ589803:NTJ589815 NTJ655307:NTJ655333 NTJ655335:NTJ655337 NTJ655339:NTJ655351 NTJ720843:NTJ720869 NTJ720871:NTJ720873 NTJ720875:NTJ720887 NTJ786379:NTJ786405 NTJ786407:NTJ786409 NTJ786411:NTJ786423 NTJ851915:NTJ851941 NTJ851943:NTJ851945 NTJ851947:NTJ851959 NTJ917451:NTJ917477 NTJ917479:NTJ917481 NTJ917483:NTJ917495 NTJ982987:NTJ983013 NTJ983015:NTJ983017 NTJ983019:NTJ983031 ODC65582:ODC65587 ODC131118:ODC131123 ODC196654:ODC196659 ODC262190:ODC262195 ODC327726:ODC327731 ODC393262:ODC393267 ODC458798:ODC458803 ODC524334:ODC524339 ODC589870:ODC589875 ODC655406:ODC655411 ODC720942:ODC720947 ODC786478:ODC786483 ODC852014:ODC852019 ODC917550:ODC917555 ODC983086:ODC983091 ODD65534:ODD65560 ODD65562:ODD65564 ODD65566:ODD65576 ODD131070:ODD131096 ODD131098:ODD131100 ODD131102:ODD131112 ODD196606:ODD196632 ODD196634:ODD196636 ODD196638:ODD196648 ODD262142:ODD262168 ODD262170:ODD262172 ODD262174:ODD262184 ODD327678:ODD327704 ODD327706:ODD327708 ODD327710:ODD327720 ODD393214:ODD393240 ODD393242:ODD393244 ODD393246:ODD393256 ODD458750:ODD458776 ODD458778:ODD458780 ODD458782:ODD458792 ODD524286:ODD524312 ODD524314:ODD524316 ODD524318:ODD524328 ODD589822:ODD589848 ODD589850:ODD589852 ODD589854:ODD589864 ODD655358:ODD655384 ODD655386:ODD655388 ODD655390:ODD655400 ODD720894:ODD720920 ODD720922:ODD720924 ODD720926:ODD720936 ODD786430:ODD786456 ODD786458:ODD786460 ODD786462:ODD786472 ODD851966:ODD851992 ODD851994:ODD851996 ODD851998:ODD852008 ODD917502:ODD917528 ODD917530:ODD917532 ODD917534:ODD917544 ODD983038:ODD983064 ODD983066:ODD983068 ODD983070:ODD983080 ODF4:ODF34 ODF36:ODF38 ODF40:ODF49 ODF65483:ODF65509 ODF65511:ODF65513 ODF65515:ODF65527 ODF131019:ODF131045 ODF131047:ODF131049 ODF131051:ODF131063 ODF196555:ODF196581 ODF196583:ODF196585 ODF196587:ODF196599 ODF262091:ODF262117 ODF262119:ODF262121 ODF262123:ODF262135 ODF327627:ODF327653 ODF327655:ODF327657 ODF327659:ODF327671 ODF393163:ODF393189 ODF393191:ODF393193 ODF393195:ODF393207 ODF458699:ODF458725 ODF458727:ODF458729 ODF458731:ODF458743 ODF524235:ODF524261 ODF524263:ODF524265 ODF524267:ODF524279 ODF589771:ODF589797 ODF589799:ODF589801 ODF589803:ODF589815 ODF655307:ODF655333 ODF655335:ODF655337 ODF655339:ODF655351 ODF720843:ODF720869 ODF720871:ODF720873 ODF720875:ODF720887 ODF786379:ODF786405 ODF786407:ODF786409 ODF786411:ODF786423 ODF851915:ODF851941 ODF851943:ODF851945 ODF851947:ODF851959 ODF917451:ODF917477 ODF917479:ODF917481 ODF917483:ODF917495 ODF982987:ODF983013 ODF983015:ODF983017 ODF983019:ODF983031 OMY65582:OMY65587 OMY131118:OMY131123 OMY196654:OMY196659 OMY262190:OMY262195 OMY327726:OMY327731 OMY393262:OMY393267 OMY458798:OMY458803 OMY524334:OMY524339 OMY589870:OMY589875 OMY655406:OMY655411 OMY720942:OMY720947 OMY786478:OMY786483 OMY852014:OMY852019 OMY917550:OMY917555 OMY983086:OMY983091 OMZ65534:OMZ65560 OMZ65562:OMZ65564 OMZ65566:OMZ65576 OMZ131070:OMZ131096 OMZ131098:OMZ131100 OMZ131102:OMZ131112 OMZ196606:OMZ196632 OMZ196634:OMZ196636 OMZ196638:OMZ196648 OMZ262142:OMZ262168 OMZ262170:OMZ262172 OMZ262174:OMZ262184 OMZ327678:OMZ327704 OMZ327706:OMZ327708 OMZ327710:OMZ327720 OMZ393214:OMZ393240 OMZ393242:OMZ393244 OMZ393246:OMZ393256 OMZ458750:OMZ458776 OMZ458778:OMZ458780 OMZ458782:OMZ458792 OMZ524286:OMZ524312 OMZ524314:OMZ524316 OMZ524318:OMZ524328 OMZ589822:OMZ589848 OMZ589850:OMZ589852 OMZ589854:OMZ589864 OMZ655358:OMZ655384 OMZ655386:OMZ655388 OMZ655390:OMZ655400 OMZ720894:OMZ720920 OMZ720922:OMZ720924 OMZ720926:OMZ720936 OMZ786430:OMZ786456 OMZ786458:OMZ786460 OMZ786462:OMZ786472 OMZ851966:OMZ851992 OMZ851994:OMZ851996 OMZ851998:OMZ852008 OMZ917502:OMZ917528 OMZ917530:OMZ917532 OMZ917534:OMZ917544 OMZ983038:OMZ983064 OMZ983066:OMZ983068 OMZ983070:OMZ983080 ONB4:ONB34 ONB36:ONB38 ONB40:ONB49 ONB65483:ONB65509 ONB65511:ONB65513 ONB65515:ONB65527 ONB131019:ONB131045 ONB131047:ONB131049 ONB131051:ONB131063 ONB196555:ONB196581 ONB196583:ONB196585 ONB196587:ONB196599 ONB262091:ONB262117 ONB262119:ONB262121 ONB262123:ONB262135 ONB327627:ONB327653 ONB327655:ONB327657 ONB327659:ONB327671 ONB393163:ONB393189 ONB393191:ONB393193 ONB393195:ONB393207 ONB458699:ONB458725 ONB458727:ONB458729 ONB458731:ONB458743 ONB524235:ONB524261 ONB524263:ONB524265 ONB524267:ONB524279 ONB589771:ONB589797 ONB589799:ONB589801 ONB589803:ONB589815 ONB655307:ONB655333 ONB655335:ONB655337 ONB655339:ONB655351 ONB720843:ONB720869 ONB720871:ONB720873 ONB720875:ONB720887 ONB786379:ONB786405 ONB786407:ONB786409 ONB786411:ONB786423 ONB851915:ONB851941 ONB851943:ONB851945 ONB851947:ONB851959 ONB917451:ONB917477 ONB917479:ONB917481 ONB917483:ONB917495 ONB982987:ONB983013 ONB983015:ONB983017 ONB983019:ONB983031 OWU65582:OWU65587 OWU131118:OWU131123 OWU196654:OWU196659 OWU262190:OWU262195 OWU327726:OWU327731 OWU393262:OWU393267 OWU458798:OWU458803 OWU524334:OWU524339 OWU589870:OWU589875 OWU655406:OWU655411 OWU720942:OWU720947 OWU786478:OWU786483 OWU852014:OWU852019 OWU917550:OWU917555 OWU983086:OWU983091 OWV65534:OWV65560 OWV65562:OWV65564 OWV65566:OWV65576 OWV131070:OWV131096 OWV131098:OWV131100 OWV131102:OWV131112 OWV196606:OWV196632 OWV196634:OWV196636 OWV196638:OWV196648 OWV262142:OWV262168 OWV262170:OWV262172 OWV262174:OWV262184 OWV327678:OWV327704 OWV327706:OWV327708 OWV327710:OWV327720 OWV393214:OWV393240 OWV393242:OWV393244 OWV393246:OWV393256 OWV458750:OWV458776 OWV458778:OWV458780 OWV458782:OWV458792 OWV524286:OWV524312 OWV524314:OWV524316 OWV524318:OWV524328 OWV589822:OWV589848 OWV589850:OWV589852 OWV589854:OWV589864 OWV655358:OWV655384 OWV655386:OWV655388 OWV655390:OWV655400 OWV720894:OWV720920 OWV720922:OWV720924 OWV720926:OWV720936 OWV786430:OWV786456 OWV786458:OWV786460 OWV786462:OWV786472 OWV851966:OWV851992 OWV851994:OWV851996 OWV851998:OWV852008 OWV917502:OWV917528 OWV917530:OWV917532 OWV917534:OWV917544 OWV983038:OWV983064 OWV983066:OWV983068 OWV983070:OWV983080 OWX4:OWX34 OWX36:OWX38 OWX40:OWX49 OWX65483:OWX65509 OWX65511:OWX65513 OWX65515:OWX65527 OWX131019:OWX131045 OWX131047:OWX131049 OWX131051:OWX131063 OWX196555:OWX196581 OWX196583:OWX196585 OWX196587:OWX196599 OWX262091:OWX262117 OWX262119:OWX262121 OWX262123:OWX262135 OWX327627:OWX327653 OWX327655:OWX327657 OWX327659:OWX327671 OWX393163:OWX393189 OWX393191:OWX393193 OWX393195:OWX393207 OWX458699:OWX458725 OWX458727:OWX458729 OWX458731:OWX458743 OWX524235:OWX524261 OWX524263:OWX524265 OWX524267:OWX524279 OWX589771:OWX589797 OWX589799:OWX589801 OWX589803:OWX589815 OWX655307:OWX655333 OWX655335:OWX655337 OWX655339:OWX655351 OWX720843:OWX720869 OWX720871:OWX720873 OWX720875:OWX720887 OWX786379:OWX786405 OWX786407:OWX786409 OWX786411:OWX786423 OWX851915:OWX851941 OWX851943:OWX851945 OWX851947:OWX851959 OWX917451:OWX917477 OWX917479:OWX917481 OWX917483:OWX917495 OWX982987:OWX983013 OWX983015:OWX983017 OWX983019:OWX983031 PGQ65582:PGQ65587 PGQ131118:PGQ131123 PGQ196654:PGQ196659 PGQ262190:PGQ262195 PGQ327726:PGQ327731 PGQ393262:PGQ393267 PGQ458798:PGQ458803 PGQ524334:PGQ524339 PGQ589870:PGQ589875 PGQ655406:PGQ655411 PGQ720942:PGQ720947 PGQ786478:PGQ786483 PGQ852014:PGQ852019 PGQ917550:PGQ917555 PGQ983086:PGQ983091 PGR65534:PGR65560 PGR65562:PGR65564 PGR65566:PGR65576 PGR131070:PGR131096 PGR131098:PGR131100 PGR131102:PGR131112 PGR196606:PGR196632 PGR196634:PGR196636 PGR196638:PGR196648 PGR262142:PGR262168 PGR262170:PGR262172 PGR262174:PGR262184 PGR327678:PGR327704 PGR327706:PGR327708 PGR327710:PGR327720 PGR393214:PGR393240 PGR393242:PGR393244 PGR393246:PGR393256 PGR458750:PGR458776 PGR458778:PGR458780 PGR458782:PGR458792 PGR524286:PGR524312 PGR524314:PGR524316 PGR524318:PGR524328 PGR589822:PGR589848 PGR589850:PGR589852 PGR589854:PGR589864 PGR655358:PGR655384 PGR655386:PGR655388 PGR655390:PGR655400 PGR720894:PGR720920 PGR720922:PGR720924 PGR720926:PGR720936 PGR786430:PGR786456 PGR786458:PGR786460 PGR786462:PGR786472 PGR851966:PGR851992 PGR851994:PGR851996 PGR851998:PGR852008 PGR917502:PGR917528 PGR917530:PGR917532 PGR917534:PGR917544 PGR983038:PGR983064 PGR983066:PGR983068 PGR983070:PGR983080 PGT4:PGT34 PGT36:PGT38 PGT40:PGT49 PGT65483:PGT65509 PGT65511:PGT65513 PGT65515:PGT65527 PGT131019:PGT131045 PGT131047:PGT131049 PGT131051:PGT131063 PGT196555:PGT196581 PGT196583:PGT196585 PGT196587:PGT196599 PGT262091:PGT262117 PGT262119:PGT262121 PGT262123:PGT262135 PGT327627:PGT327653 PGT327655:PGT327657 PGT327659:PGT327671 PGT393163:PGT393189 PGT393191:PGT393193 PGT393195:PGT393207 PGT458699:PGT458725 PGT458727:PGT458729 PGT458731:PGT458743 PGT524235:PGT524261 PGT524263:PGT524265 PGT524267:PGT524279 PGT589771:PGT589797 PGT589799:PGT589801 PGT589803:PGT589815 PGT655307:PGT655333 PGT655335:PGT655337 PGT655339:PGT655351 PGT720843:PGT720869 PGT720871:PGT720873 PGT720875:PGT720887 PGT786379:PGT786405 PGT786407:PGT786409 PGT786411:PGT786423 PGT851915:PGT851941 PGT851943:PGT851945 PGT851947:PGT851959 PGT917451:PGT917477 PGT917479:PGT917481 PGT917483:PGT917495 PGT982987:PGT983013 PGT983015:PGT983017 PGT983019:PGT983031 PQM65582:PQM65587 PQM131118:PQM131123 PQM196654:PQM196659 PQM262190:PQM262195 PQM327726:PQM327731 PQM393262:PQM393267 PQM458798:PQM458803 PQM524334:PQM524339 PQM589870:PQM589875 PQM655406:PQM655411 PQM720942:PQM720947 PQM786478:PQM786483 PQM852014:PQM852019 PQM917550:PQM917555 PQM983086:PQM983091 PQN65534:PQN65560 PQN65562:PQN65564 PQN65566:PQN65576 PQN131070:PQN131096 PQN131098:PQN131100 PQN131102:PQN131112 PQN196606:PQN196632 PQN196634:PQN196636 PQN196638:PQN196648 PQN262142:PQN262168 PQN262170:PQN262172 PQN262174:PQN262184 PQN327678:PQN327704 PQN327706:PQN327708 PQN327710:PQN327720 PQN393214:PQN393240 PQN393242:PQN393244 PQN393246:PQN393256 PQN458750:PQN458776 PQN458778:PQN458780 PQN458782:PQN458792 PQN524286:PQN524312 PQN524314:PQN524316 PQN524318:PQN524328 PQN589822:PQN589848 PQN589850:PQN589852 PQN589854:PQN589864 PQN655358:PQN655384 PQN655386:PQN655388 PQN655390:PQN655400 PQN720894:PQN720920 PQN720922:PQN720924 PQN720926:PQN720936 PQN786430:PQN786456 PQN786458:PQN786460 PQN786462:PQN786472 PQN851966:PQN851992 PQN851994:PQN851996 PQN851998:PQN852008 PQN917502:PQN917528 PQN917530:PQN917532 PQN917534:PQN917544 PQN983038:PQN983064 PQN983066:PQN983068 PQN983070:PQN983080 PQP4:PQP34 PQP36:PQP38 PQP40:PQP49 PQP65483:PQP65509 PQP65511:PQP65513 PQP65515:PQP65527 PQP131019:PQP131045 PQP131047:PQP131049 PQP131051:PQP131063 PQP196555:PQP196581 PQP196583:PQP196585 PQP196587:PQP196599 PQP262091:PQP262117 PQP262119:PQP262121 PQP262123:PQP262135 PQP327627:PQP327653 PQP327655:PQP327657 PQP327659:PQP327671 PQP393163:PQP393189 PQP393191:PQP393193 PQP393195:PQP393207 PQP458699:PQP458725 PQP458727:PQP458729 PQP458731:PQP458743 PQP524235:PQP524261 PQP524263:PQP524265 PQP524267:PQP524279 PQP589771:PQP589797 PQP589799:PQP589801 PQP589803:PQP589815 PQP655307:PQP655333 PQP655335:PQP655337 PQP655339:PQP655351 PQP720843:PQP720869 PQP720871:PQP720873 PQP720875:PQP720887 PQP786379:PQP786405 PQP786407:PQP786409 PQP786411:PQP786423 PQP851915:PQP851941 PQP851943:PQP851945 PQP851947:PQP851959 PQP917451:PQP917477 PQP917479:PQP917481 PQP917483:PQP917495 PQP982987:PQP983013 PQP983015:PQP983017 PQP983019:PQP983031 QAI65582:QAI65587 QAI131118:QAI131123 QAI196654:QAI196659 QAI262190:QAI262195 QAI327726:QAI327731 QAI393262:QAI393267 QAI458798:QAI458803 QAI524334:QAI524339 QAI589870:QAI589875 QAI655406:QAI655411 QAI720942:QAI720947 QAI786478:QAI786483 QAI852014:QAI852019 QAI917550:QAI917555 QAI983086:QAI983091 QAJ65534:QAJ65560 QAJ65562:QAJ65564 QAJ65566:QAJ65576 QAJ131070:QAJ131096 QAJ131098:QAJ131100 QAJ131102:QAJ131112 QAJ196606:QAJ196632 QAJ196634:QAJ196636 QAJ196638:QAJ196648 QAJ262142:QAJ262168 QAJ262170:QAJ262172 QAJ262174:QAJ262184 QAJ327678:QAJ327704 QAJ327706:QAJ327708 QAJ327710:QAJ327720 QAJ393214:QAJ393240 QAJ393242:QAJ393244 QAJ393246:QAJ393256 QAJ458750:QAJ458776 QAJ458778:QAJ458780 QAJ458782:QAJ458792 QAJ524286:QAJ524312 QAJ524314:QAJ524316 QAJ524318:QAJ524328 QAJ589822:QAJ589848 QAJ589850:QAJ589852 QAJ589854:QAJ589864 QAJ655358:QAJ655384 QAJ655386:QAJ655388 QAJ655390:QAJ655400 QAJ720894:QAJ720920 QAJ720922:QAJ720924 QAJ720926:QAJ720936 QAJ786430:QAJ786456 QAJ786458:QAJ786460 QAJ786462:QAJ786472 QAJ851966:QAJ851992 QAJ851994:QAJ851996 QAJ851998:QAJ852008 QAJ917502:QAJ917528 QAJ917530:QAJ917532 QAJ917534:QAJ917544 QAJ983038:QAJ983064 QAJ983066:QAJ983068 QAJ983070:QAJ983080 QAL4:QAL34 QAL36:QAL38 QAL40:QAL49 QAL65483:QAL65509 QAL65511:QAL65513 QAL65515:QAL65527 QAL131019:QAL131045 QAL131047:QAL131049 QAL131051:QAL131063 QAL196555:QAL196581 QAL196583:QAL196585 QAL196587:QAL196599 QAL262091:QAL262117 QAL262119:QAL262121 QAL262123:QAL262135 QAL327627:QAL327653 QAL327655:QAL327657 QAL327659:QAL327671 QAL393163:QAL393189 QAL393191:QAL393193 QAL393195:QAL393207 QAL458699:QAL458725 QAL458727:QAL458729 QAL458731:QAL458743 QAL524235:QAL524261 QAL524263:QAL524265 QAL524267:QAL524279 QAL589771:QAL589797 QAL589799:QAL589801 QAL589803:QAL589815 QAL655307:QAL655333 QAL655335:QAL655337 QAL655339:QAL655351 QAL720843:QAL720869 QAL720871:QAL720873 QAL720875:QAL720887 QAL786379:QAL786405 QAL786407:QAL786409 QAL786411:QAL786423 QAL851915:QAL851941 QAL851943:QAL851945 QAL851947:QAL851959 QAL917451:QAL917477 QAL917479:QAL917481 QAL917483:QAL917495 QAL982987:QAL983013 QAL983015:QAL983017 QAL983019:QAL983031 QKE65582:QKE65587 QKE131118:QKE131123 QKE196654:QKE196659 QKE262190:QKE262195 QKE327726:QKE327731 QKE393262:QKE393267 QKE458798:QKE458803 QKE524334:QKE524339 QKE589870:QKE589875 QKE655406:QKE655411 QKE720942:QKE720947 QKE786478:QKE786483 QKE852014:QKE852019 QKE917550:QKE917555 QKE983086:QKE983091 QKF65534:QKF65560 QKF65562:QKF65564 QKF65566:QKF65576 QKF131070:QKF131096 QKF131098:QKF131100 QKF131102:QKF131112 QKF196606:QKF196632 QKF196634:QKF196636 QKF196638:QKF196648 QKF262142:QKF262168 QKF262170:QKF262172 QKF262174:QKF262184 QKF327678:QKF327704 QKF327706:QKF327708 QKF327710:QKF327720 QKF393214:QKF393240 QKF393242:QKF393244 QKF393246:QKF393256 QKF458750:QKF458776 QKF458778:QKF458780 QKF458782:QKF458792 QKF524286:QKF524312 QKF524314:QKF524316 QKF524318:QKF524328 QKF589822:QKF589848 QKF589850:QKF589852 QKF589854:QKF589864 QKF655358:QKF655384 QKF655386:QKF655388 QKF655390:QKF655400 QKF720894:QKF720920 QKF720922:QKF720924 QKF720926:QKF720936 QKF786430:QKF786456 QKF786458:QKF786460 QKF786462:QKF786472 QKF851966:QKF851992 QKF851994:QKF851996 QKF851998:QKF852008 QKF917502:QKF917528 QKF917530:QKF917532 QKF917534:QKF917544 QKF983038:QKF983064 QKF983066:QKF983068 QKF983070:QKF983080 QKH4:QKH34 QKH36:QKH38 QKH40:QKH49 QKH65483:QKH65509 QKH65511:QKH65513 QKH65515:QKH65527 QKH131019:QKH131045 QKH131047:QKH131049 QKH131051:QKH131063 QKH196555:QKH196581 QKH196583:QKH196585 QKH196587:QKH196599 QKH262091:QKH262117 QKH262119:QKH262121 QKH262123:QKH262135 QKH327627:QKH327653 QKH327655:QKH327657 QKH327659:QKH327671 QKH393163:QKH393189 QKH393191:QKH393193 QKH393195:QKH393207 QKH458699:QKH458725 QKH458727:QKH458729 QKH458731:QKH458743 QKH524235:QKH524261 QKH524263:QKH524265 QKH524267:QKH524279 QKH589771:QKH589797 QKH589799:QKH589801 QKH589803:QKH589815 QKH655307:QKH655333 QKH655335:QKH655337 QKH655339:QKH655351 QKH720843:QKH720869 QKH720871:QKH720873 QKH720875:QKH720887 QKH786379:QKH786405 QKH786407:QKH786409 QKH786411:QKH786423 QKH851915:QKH851941 QKH851943:QKH851945 QKH851947:QKH851959 QKH917451:QKH917477 QKH917479:QKH917481 QKH917483:QKH917495 QKH982987:QKH983013 QKH983015:QKH983017 QKH983019:QKH983031 QUA65582:QUA65587 QUA131118:QUA131123 QUA196654:QUA196659 QUA262190:QUA262195 QUA327726:QUA327731 QUA393262:QUA393267 QUA458798:QUA458803 QUA524334:QUA524339 QUA589870:QUA589875 QUA655406:QUA655411 QUA720942:QUA720947 QUA786478:QUA786483 QUA852014:QUA852019 QUA917550:QUA917555 QUA983086:QUA983091 QUB65534:QUB65560 QUB65562:QUB65564 QUB65566:QUB65576 QUB131070:QUB131096 QUB131098:QUB131100 QUB131102:QUB131112 QUB196606:QUB196632 QUB196634:QUB196636 QUB196638:QUB196648 QUB262142:QUB262168 QUB262170:QUB262172 QUB262174:QUB262184 QUB327678:QUB327704 QUB327706:QUB327708 QUB327710:QUB327720 QUB393214:QUB393240 QUB393242:QUB393244 QUB393246:QUB393256 QUB458750:QUB458776 QUB458778:QUB458780 QUB458782:QUB458792 QUB524286:QUB524312 QUB524314:QUB524316 QUB524318:QUB524328 QUB589822:QUB589848 QUB589850:QUB589852 QUB589854:QUB589864 QUB655358:QUB655384 QUB655386:QUB655388 QUB655390:QUB655400 QUB720894:QUB720920 QUB720922:QUB720924 QUB720926:QUB720936 QUB786430:QUB786456 QUB786458:QUB786460 QUB786462:QUB786472 QUB851966:QUB851992 QUB851994:QUB851996 QUB851998:QUB852008 QUB917502:QUB917528 QUB917530:QUB917532 QUB917534:QUB917544 QUB983038:QUB983064 QUB983066:QUB983068 QUB983070:QUB983080 QUD4:QUD34 QUD36:QUD38 QUD40:QUD49 QUD65483:QUD65509 QUD65511:QUD65513 QUD65515:QUD65527 QUD131019:QUD131045 QUD131047:QUD131049 QUD131051:QUD131063 QUD196555:QUD196581 QUD196583:QUD196585 QUD196587:QUD196599 QUD262091:QUD262117 QUD262119:QUD262121 QUD262123:QUD262135 QUD327627:QUD327653 QUD327655:QUD327657 QUD327659:QUD327671 QUD393163:QUD393189 QUD393191:QUD393193 QUD393195:QUD393207 QUD458699:QUD458725 QUD458727:QUD458729 QUD458731:QUD458743 QUD524235:QUD524261 QUD524263:QUD524265 QUD524267:QUD524279 QUD589771:QUD589797 QUD589799:QUD589801 QUD589803:QUD589815 QUD655307:QUD655333 QUD655335:QUD655337 QUD655339:QUD655351 QUD720843:QUD720869 QUD720871:QUD720873 QUD720875:QUD720887 QUD786379:QUD786405 QUD786407:QUD786409 QUD786411:QUD786423 QUD851915:QUD851941 QUD851943:QUD851945 QUD851947:QUD851959 QUD917451:QUD917477 QUD917479:QUD917481 QUD917483:QUD917495 QUD982987:QUD983013 QUD983015:QUD983017 QUD983019:QUD983031 RDW65582:RDW65587 RDW131118:RDW131123 RDW196654:RDW196659 RDW262190:RDW262195 RDW327726:RDW327731 RDW393262:RDW393267 RDW458798:RDW458803 RDW524334:RDW524339 RDW589870:RDW589875 RDW655406:RDW655411 RDW720942:RDW720947 RDW786478:RDW786483 RDW852014:RDW852019 RDW917550:RDW917555 RDW983086:RDW983091 RDX65534:RDX65560 RDX65562:RDX65564 RDX65566:RDX65576 RDX131070:RDX131096 RDX131098:RDX131100 RDX131102:RDX131112 RDX196606:RDX196632 RDX196634:RDX196636 RDX196638:RDX196648 RDX262142:RDX262168 RDX262170:RDX262172 RDX262174:RDX262184 RDX327678:RDX327704 RDX327706:RDX327708 RDX327710:RDX327720 RDX393214:RDX393240 RDX393242:RDX393244 RDX393246:RDX393256 RDX458750:RDX458776 RDX458778:RDX458780 RDX458782:RDX458792 RDX524286:RDX524312 RDX524314:RDX524316 RDX524318:RDX524328 RDX589822:RDX589848 RDX589850:RDX589852 RDX589854:RDX589864 RDX655358:RDX655384 RDX655386:RDX655388 RDX655390:RDX655400 RDX720894:RDX720920 RDX720922:RDX720924 RDX720926:RDX720936 RDX786430:RDX786456 RDX786458:RDX786460 RDX786462:RDX786472 RDX851966:RDX851992 RDX851994:RDX851996 RDX851998:RDX852008 RDX917502:RDX917528 RDX917530:RDX917532 RDX917534:RDX917544 RDX983038:RDX983064 RDX983066:RDX983068 RDX983070:RDX983080 RDZ4:RDZ34 RDZ36:RDZ38 RDZ40:RDZ49 RDZ65483:RDZ65509 RDZ65511:RDZ65513 RDZ65515:RDZ65527 RDZ131019:RDZ131045 RDZ131047:RDZ131049 RDZ131051:RDZ131063 RDZ196555:RDZ196581 RDZ196583:RDZ196585 RDZ196587:RDZ196599 RDZ262091:RDZ262117 RDZ262119:RDZ262121 RDZ262123:RDZ262135 RDZ327627:RDZ327653 RDZ327655:RDZ327657 RDZ327659:RDZ327671 RDZ393163:RDZ393189 RDZ393191:RDZ393193 RDZ393195:RDZ393207 RDZ458699:RDZ458725 RDZ458727:RDZ458729 RDZ458731:RDZ458743 RDZ524235:RDZ524261 RDZ524263:RDZ524265 RDZ524267:RDZ524279 RDZ589771:RDZ589797 RDZ589799:RDZ589801 RDZ589803:RDZ589815 RDZ655307:RDZ655333 RDZ655335:RDZ655337 RDZ655339:RDZ655351 RDZ720843:RDZ720869 RDZ720871:RDZ720873 RDZ720875:RDZ720887 RDZ786379:RDZ786405 RDZ786407:RDZ786409 RDZ786411:RDZ786423 RDZ851915:RDZ851941 RDZ851943:RDZ851945 RDZ851947:RDZ851959 RDZ917451:RDZ917477 RDZ917479:RDZ917481 RDZ917483:RDZ917495 RDZ982987:RDZ983013 RDZ983015:RDZ983017 RDZ983019:RDZ983031 RNS65582:RNS65587 RNS131118:RNS131123 RNS196654:RNS196659 RNS262190:RNS262195 RNS327726:RNS327731 RNS393262:RNS393267 RNS458798:RNS458803 RNS524334:RNS524339 RNS589870:RNS589875 RNS655406:RNS655411 RNS720942:RNS720947 RNS786478:RNS786483 RNS852014:RNS852019 RNS917550:RNS917555 RNS983086:RNS983091 RNT65534:RNT65560 RNT65562:RNT65564 RNT65566:RNT65576 RNT131070:RNT131096 RNT131098:RNT131100 RNT131102:RNT131112 RNT196606:RNT196632 RNT196634:RNT196636 RNT196638:RNT196648 RNT262142:RNT262168 RNT262170:RNT262172 RNT262174:RNT262184 RNT327678:RNT327704 RNT327706:RNT327708 RNT327710:RNT327720 RNT393214:RNT393240 RNT393242:RNT393244 RNT393246:RNT393256 RNT458750:RNT458776 RNT458778:RNT458780 RNT458782:RNT458792 RNT524286:RNT524312 RNT524314:RNT524316 RNT524318:RNT524328 RNT589822:RNT589848 RNT589850:RNT589852 RNT589854:RNT589864 RNT655358:RNT655384 RNT655386:RNT655388 RNT655390:RNT655400 RNT720894:RNT720920 RNT720922:RNT720924 RNT720926:RNT720936 RNT786430:RNT786456 RNT786458:RNT786460 RNT786462:RNT786472 RNT851966:RNT851992 RNT851994:RNT851996 RNT851998:RNT852008 RNT917502:RNT917528 RNT917530:RNT917532 RNT917534:RNT917544 RNT983038:RNT983064 RNT983066:RNT983068 RNT983070:RNT983080 RNV4:RNV34 RNV36:RNV38 RNV40:RNV49 RNV65483:RNV65509 RNV65511:RNV65513 RNV65515:RNV65527 RNV131019:RNV131045 RNV131047:RNV131049 RNV131051:RNV131063 RNV196555:RNV196581 RNV196583:RNV196585 RNV196587:RNV196599 RNV262091:RNV262117 RNV262119:RNV262121 RNV262123:RNV262135 RNV327627:RNV327653 RNV327655:RNV327657 RNV327659:RNV327671 RNV393163:RNV393189 RNV393191:RNV393193 RNV393195:RNV393207 RNV458699:RNV458725 RNV458727:RNV458729 RNV458731:RNV458743 RNV524235:RNV524261 RNV524263:RNV524265 RNV524267:RNV524279 RNV589771:RNV589797 RNV589799:RNV589801 RNV589803:RNV589815 RNV655307:RNV655333 RNV655335:RNV655337 RNV655339:RNV655351 RNV720843:RNV720869 RNV720871:RNV720873 RNV720875:RNV720887 RNV786379:RNV786405 RNV786407:RNV786409 RNV786411:RNV786423 RNV851915:RNV851941 RNV851943:RNV851945 RNV851947:RNV851959 RNV917451:RNV917477 RNV917479:RNV917481 RNV917483:RNV917495 RNV982987:RNV983013 RNV983015:RNV983017 RNV983019:RNV983031 RXO65582:RXO65587 RXO131118:RXO131123 RXO196654:RXO196659 RXO262190:RXO262195 RXO327726:RXO327731 RXO393262:RXO393267 RXO458798:RXO458803 RXO524334:RXO524339 RXO589870:RXO589875 RXO655406:RXO655411 RXO720942:RXO720947 RXO786478:RXO786483 RXO852014:RXO852019 RXO917550:RXO917555 RXO983086:RXO983091 RXP65534:RXP65560 RXP65562:RXP65564 RXP65566:RXP65576 RXP131070:RXP131096 RXP131098:RXP131100 RXP131102:RXP131112 RXP196606:RXP196632 RXP196634:RXP196636 RXP196638:RXP196648 RXP262142:RXP262168 RXP262170:RXP262172 RXP262174:RXP262184 RXP327678:RXP327704 RXP327706:RXP327708 RXP327710:RXP327720 RXP393214:RXP393240 RXP393242:RXP393244 RXP393246:RXP393256 RXP458750:RXP458776 RXP458778:RXP458780 RXP458782:RXP458792 RXP524286:RXP524312 RXP524314:RXP524316 RXP524318:RXP524328 RXP589822:RXP589848 RXP589850:RXP589852 RXP589854:RXP589864 RXP655358:RXP655384 RXP655386:RXP655388 RXP655390:RXP655400 RXP720894:RXP720920 RXP720922:RXP720924 RXP720926:RXP720936 RXP786430:RXP786456 RXP786458:RXP786460 RXP786462:RXP786472 RXP851966:RXP851992 RXP851994:RXP851996 RXP851998:RXP852008 RXP917502:RXP917528 RXP917530:RXP917532 RXP917534:RXP917544 RXP983038:RXP983064 RXP983066:RXP983068 RXP983070:RXP983080 RXR4:RXR34 RXR36:RXR38 RXR40:RXR49 RXR65483:RXR65509 RXR65511:RXR65513 RXR65515:RXR65527 RXR131019:RXR131045 RXR131047:RXR131049 RXR131051:RXR131063 RXR196555:RXR196581 RXR196583:RXR196585 RXR196587:RXR196599 RXR262091:RXR262117 RXR262119:RXR262121 RXR262123:RXR262135 RXR327627:RXR327653 RXR327655:RXR327657 RXR327659:RXR327671 RXR393163:RXR393189 RXR393191:RXR393193 RXR393195:RXR393207 RXR458699:RXR458725 RXR458727:RXR458729 RXR458731:RXR458743 RXR524235:RXR524261 RXR524263:RXR524265 RXR524267:RXR524279 RXR589771:RXR589797 RXR589799:RXR589801 RXR589803:RXR589815 RXR655307:RXR655333 RXR655335:RXR655337 RXR655339:RXR655351 RXR720843:RXR720869 RXR720871:RXR720873 RXR720875:RXR720887 RXR786379:RXR786405 RXR786407:RXR786409 RXR786411:RXR786423 RXR851915:RXR851941 RXR851943:RXR851945 RXR851947:RXR851959 RXR917451:RXR917477 RXR917479:RXR917481 RXR917483:RXR917495 RXR982987:RXR983013 RXR983015:RXR983017 RXR983019:RXR983031 SHK65582:SHK65587 SHK131118:SHK131123 SHK196654:SHK196659 SHK262190:SHK262195 SHK327726:SHK327731 SHK393262:SHK393267 SHK458798:SHK458803 SHK524334:SHK524339 SHK589870:SHK589875 SHK655406:SHK655411 SHK720942:SHK720947 SHK786478:SHK786483 SHK852014:SHK852019 SHK917550:SHK917555 SHK983086:SHK983091 SHL65534:SHL65560 SHL65562:SHL65564 SHL65566:SHL65576 SHL131070:SHL131096 SHL131098:SHL131100 SHL131102:SHL131112 SHL196606:SHL196632 SHL196634:SHL196636 SHL196638:SHL196648 SHL262142:SHL262168 SHL262170:SHL262172 SHL262174:SHL262184 SHL327678:SHL327704 SHL327706:SHL327708 SHL327710:SHL327720 SHL393214:SHL393240 SHL393242:SHL393244 SHL393246:SHL393256 SHL458750:SHL458776 SHL458778:SHL458780 SHL458782:SHL458792 SHL524286:SHL524312 SHL524314:SHL524316 SHL524318:SHL524328 SHL589822:SHL589848 SHL589850:SHL589852 SHL589854:SHL589864 SHL655358:SHL655384 SHL655386:SHL655388 SHL655390:SHL655400 SHL720894:SHL720920 SHL720922:SHL720924 SHL720926:SHL720936 SHL786430:SHL786456 SHL786458:SHL786460 SHL786462:SHL786472 SHL851966:SHL851992 SHL851994:SHL851996 SHL851998:SHL852008 SHL917502:SHL917528 SHL917530:SHL917532 SHL917534:SHL917544 SHL983038:SHL983064 SHL983066:SHL983068 SHL983070:SHL983080 SHN4:SHN34 SHN36:SHN38 SHN40:SHN49 SHN65483:SHN65509 SHN65511:SHN65513 SHN65515:SHN65527 SHN131019:SHN131045 SHN131047:SHN131049 SHN131051:SHN131063 SHN196555:SHN196581 SHN196583:SHN196585 SHN196587:SHN196599 SHN262091:SHN262117 SHN262119:SHN262121 SHN262123:SHN262135 SHN327627:SHN327653 SHN327655:SHN327657 SHN327659:SHN327671 SHN393163:SHN393189 SHN393191:SHN393193 SHN393195:SHN393207 SHN458699:SHN458725 SHN458727:SHN458729 SHN458731:SHN458743 SHN524235:SHN524261 SHN524263:SHN524265 SHN524267:SHN524279 SHN589771:SHN589797 SHN589799:SHN589801 SHN589803:SHN589815 SHN655307:SHN655333 SHN655335:SHN655337 SHN655339:SHN655351 SHN720843:SHN720869 SHN720871:SHN720873 SHN720875:SHN720887 SHN786379:SHN786405 SHN786407:SHN786409 SHN786411:SHN786423 SHN851915:SHN851941 SHN851943:SHN851945 SHN851947:SHN851959 SHN917451:SHN917477 SHN917479:SHN917481 SHN917483:SHN917495 SHN982987:SHN983013 SHN983015:SHN983017 SHN983019:SHN983031 SRG65582:SRG65587 SRG131118:SRG131123 SRG196654:SRG196659 SRG262190:SRG262195 SRG327726:SRG327731 SRG393262:SRG393267 SRG458798:SRG458803 SRG524334:SRG524339 SRG589870:SRG589875 SRG655406:SRG655411 SRG720942:SRG720947 SRG786478:SRG786483 SRG852014:SRG852019 SRG917550:SRG917555 SRG983086:SRG983091 SRH65534:SRH65560 SRH65562:SRH65564 SRH65566:SRH65576 SRH131070:SRH131096 SRH131098:SRH131100 SRH131102:SRH131112 SRH196606:SRH196632 SRH196634:SRH196636 SRH196638:SRH196648 SRH262142:SRH262168 SRH262170:SRH262172 SRH262174:SRH262184 SRH327678:SRH327704 SRH327706:SRH327708 SRH327710:SRH327720 SRH393214:SRH393240 SRH393242:SRH393244 SRH393246:SRH393256 SRH458750:SRH458776 SRH458778:SRH458780 SRH458782:SRH458792 SRH524286:SRH524312 SRH524314:SRH524316 SRH524318:SRH524328 SRH589822:SRH589848 SRH589850:SRH589852 SRH589854:SRH589864 SRH655358:SRH655384 SRH655386:SRH655388 SRH655390:SRH655400 SRH720894:SRH720920 SRH720922:SRH720924 SRH720926:SRH720936 SRH786430:SRH786456 SRH786458:SRH786460 SRH786462:SRH786472 SRH851966:SRH851992 SRH851994:SRH851996 SRH851998:SRH852008 SRH917502:SRH917528 SRH917530:SRH917532 SRH917534:SRH917544 SRH983038:SRH983064 SRH983066:SRH983068 SRH983070:SRH983080 SRJ4:SRJ34 SRJ36:SRJ38 SRJ40:SRJ49 SRJ65483:SRJ65509 SRJ65511:SRJ65513 SRJ65515:SRJ65527 SRJ131019:SRJ131045 SRJ131047:SRJ131049 SRJ131051:SRJ131063 SRJ196555:SRJ196581 SRJ196583:SRJ196585 SRJ196587:SRJ196599 SRJ262091:SRJ262117 SRJ262119:SRJ262121 SRJ262123:SRJ262135 SRJ327627:SRJ327653 SRJ327655:SRJ327657 SRJ327659:SRJ327671 SRJ393163:SRJ393189 SRJ393191:SRJ393193 SRJ393195:SRJ393207 SRJ458699:SRJ458725 SRJ458727:SRJ458729 SRJ458731:SRJ458743 SRJ524235:SRJ524261 SRJ524263:SRJ524265 SRJ524267:SRJ524279 SRJ589771:SRJ589797 SRJ589799:SRJ589801 SRJ589803:SRJ589815 SRJ655307:SRJ655333 SRJ655335:SRJ655337 SRJ655339:SRJ655351 SRJ720843:SRJ720869 SRJ720871:SRJ720873 SRJ720875:SRJ720887 SRJ786379:SRJ786405 SRJ786407:SRJ786409 SRJ786411:SRJ786423 SRJ851915:SRJ851941 SRJ851943:SRJ851945 SRJ851947:SRJ851959 SRJ917451:SRJ917477 SRJ917479:SRJ917481 SRJ917483:SRJ917495 SRJ982987:SRJ983013 SRJ983015:SRJ983017 SRJ983019:SRJ983031 TBC65582:TBC65587 TBC131118:TBC131123 TBC196654:TBC196659 TBC262190:TBC262195 TBC327726:TBC327731 TBC393262:TBC393267 TBC458798:TBC458803 TBC524334:TBC524339 TBC589870:TBC589875 TBC655406:TBC655411 TBC720942:TBC720947 TBC786478:TBC786483 TBC852014:TBC852019 TBC917550:TBC917555 TBC983086:TBC983091 TBD65534:TBD65560 TBD65562:TBD65564 TBD65566:TBD65576 TBD131070:TBD131096 TBD131098:TBD131100 TBD131102:TBD131112 TBD196606:TBD196632 TBD196634:TBD196636 TBD196638:TBD196648 TBD262142:TBD262168 TBD262170:TBD262172 TBD262174:TBD262184 TBD327678:TBD327704 TBD327706:TBD327708 TBD327710:TBD327720 TBD393214:TBD393240 TBD393242:TBD393244 TBD393246:TBD393256 TBD458750:TBD458776 TBD458778:TBD458780 TBD458782:TBD458792 TBD524286:TBD524312 TBD524314:TBD524316 TBD524318:TBD524328 TBD589822:TBD589848 TBD589850:TBD589852 TBD589854:TBD589864 TBD655358:TBD655384 TBD655386:TBD655388 TBD655390:TBD655400 TBD720894:TBD720920 TBD720922:TBD720924 TBD720926:TBD720936 TBD786430:TBD786456 TBD786458:TBD786460 TBD786462:TBD786472 TBD851966:TBD851992 TBD851994:TBD851996 TBD851998:TBD852008 TBD917502:TBD917528 TBD917530:TBD917532 TBD917534:TBD917544 TBD983038:TBD983064 TBD983066:TBD983068 TBD983070:TBD983080 TBF4:TBF34 TBF36:TBF38 TBF40:TBF49 TBF65483:TBF65509 TBF65511:TBF65513 TBF65515:TBF65527 TBF131019:TBF131045 TBF131047:TBF131049 TBF131051:TBF131063 TBF196555:TBF196581 TBF196583:TBF196585 TBF196587:TBF196599 TBF262091:TBF262117 TBF262119:TBF262121 TBF262123:TBF262135 TBF327627:TBF327653 TBF327655:TBF327657 TBF327659:TBF327671 TBF393163:TBF393189 TBF393191:TBF393193 TBF393195:TBF393207 TBF458699:TBF458725 TBF458727:TBF458729 TBF458731:TBF458743 TBF524235:TBF524261 TBF524263:TBF524265 TBF524267:TBF524279 TBF589771:TBF589797 TBF589799:TBF589801 TBF589803:TBF589815 TBF655307:TBF655333 TBF655335:TBF655337 TBF655339:TBF655351 TBF720843:TBF720869 TBF720871:TBF720873 TBF720875:TBF720887 TBF786379:TBF786405 TBF786407:TBF786409 TBF786411:TBF786423 TBF851915:TBF851941 TBF851943:TBF851945 TBF851947:TBF851959 TBF917451:TBF917477 TBF917479:TBF917481 TBF917483:TBF917495 TBF982987:TBF983013 TBF983015:TBF983017 TBF983019:TBF983031 TKY65582:TKY65587 TKY131118:TKY131123 TKY196654:TKY196659 TKY262190:TKY262195 TKY327726:TKY327731 TKY393262:TKY393267 TKY458798:TKY458803 TKY524334:TKY524339 TKY589870:TKY589875 TKY655406:TKY655411 TKY720942:TKY720947 TKY786478:TKY786483 TKY852014:TKY852019 TKY917550:TKY917555 TKY983086:TKY983091 TKZ65534:TKZ65560 TKZ65562:TKZ65564 TKZ65566:TKZ65576 TKZ131070:TKZ131096 TKZ131098:TKZ131100 TKZ131102:TKZ131112 TKZ196606:TKZ196632 TKZ196634:TKZ196636 TKZ196638:TKZ196648 TKZ262142:TKZ262168 TKZ262170:TKZ262172 TKZ262174:TKZ262184 TKZ327678:TKZ327704 TKZ327706:TKZ327708 TKZ327710:TKZ327720 TKZ393214:TKZ393240 TKZ393242:TKZ393244 TKZ393246:TKZ393256 TKZ458750:TKZ458776 TKZ458778:TKZ458780 TKZ458782:TKZ458792 TKZ524286:TKZ524312 TKZ524314:TKZ524316 TKZ524318:TKZ524328 TKZ589822:TKZ589848 TKZ589850:TKZ589852 TKZ589854:TKZ589864 TKZ655358:TKZ655384 TKZ655386:TKZ655388 TKZ655390:TKZ655400 TKZ720894:TKZ720920 TKZ720922:TKZ720924 TKZ720926:TKZ720936 TKZ786430:TKZ786456 TKZ786458:TKZ786460 TKZ786462:TKZ786472 TKZ851966:TKZ851992 TKZ851994:TKZ851996 TKZ851998:TKZ852008 TKZ917502:TKZ917528 TKZ917530:TKZ917532 TKZ917534:TKZ917544 TKZ983038:TKZ983064 TKZ983066:TKZ983068 TKZ983070:TKZ983080 TLB4:TLB34 TLB36:TLB38 TLB40:TLB49 TLB65483:TLB65509 TLB65511:TLB65513 TLB65515:TLB65527 TLB131019:TLB131045 TLB131047:TLB131049 TLB131051:TLB131063 TLB196555:TLB196581 TLB196583:TLB196585 TLB196587:TLB196599 TLB262091:TLB262117 TLB262119:TLB262121 TLB262123:TLB262135 TLB327627:TLB327653 TLB327655:TLB327657 TLB327659:TLB327671 TLB393163:TLB393189 TLB393191:TLB393193 TLB393195:TLB393207 TLB458699:TLB458725 TLB458727:TLB458729 TLB458731:TLB458743 TLB524235:TLB524261 TLB524263:TLB524265 TLB524267:TLB524279 TLB589771:TLB589797 TLB589799:TLB589801 TLB589803:TLB589815 TLB655307:TLB655333 TLB655335:TLB655337 TLB655339:TLB655351 TLB720843:TLB720869 TLB720871:TLB720873 TLB720875:TLB720887 TLB786379:TLB786405 TLB786407:TLB786409 TLB786411:TLB786423 TLB851915:TLB851941 TLB851943:TLB851945 TLB851947:TLB851959 TLB917451:TLB917477 TLB917479:TLB917481 TLB917483:TLB917495 TLB982987:TLB983013 TLB983015:TLB983017 TLB983019:TLB983031 TUU65582:TUU65587 TUU131118:TUU131123 TUU196654:TUU196659 TUU262190:TUU262195 TUU327726:TUU327731 TUU393262:TUU393267 TUU458798:TUU458803 TUU524334:TUU524339 TUU589870:TUU589875 TUU655406:TUU655411 TUU720942:TUU720947 TUU786478:TUU786483 TUU852014:TUU852019 TUU917550:TUU917555 TUU983086:TUU983091 TUV65534:TUV65560 TUV65562:TUV65564 TUV65566:TUV65576 TUV131070:TUV131096 TUV131098:TUV131100 TUV131102:TUV131112 TUV196606:TUV196632 TUV196634:TUV196636 TUV196638:TUV196648 TUV262142:TUV262168 TUV262170:TUV262172 TUV262174:TUV262184 TUV327678:TUV327704 TUV327706:TUV327708 TUV327710:TUV327720 TUV393214:TUV393240 TUV393242:TUV393244 TUV393246:TUV393256 TUV458750:TUV458776 TUV458778:TUV458780 TUV458782:TUV458792 TUV524286:TUV524312 TUV524314:TUV524316 TUV524318:TUV524328 TUV589822:TUV589848 TUV589850:TUV589852 TUV589854:TUV589864 TUV655358:TUV655384 TUV655386:TUV655388 TUV655390:TUV655400 TUV720894:TUV720920 TUV720922:TUV720924 TUV720926:TUV720936 TUV786430:TUV786456 TUV786458:TUV786460 TUV786462:TUV786472 TUV851966:TUV851992 TUV851994:TUV851996 TUV851998:TUV852008 TUV917502:TUV917528 TUV917530:TUV917532 TUV917534:TUV917544 TUV983038:TUV983064 TUV983066:TUV983068 TUV983070:TUV983080 TUX4:TUX34 TUX36:TUX38 TUX40:TUX49 TUX65483:TUX65509 TUX65511:TUX65513 TUX65515:TUX65527 TUX131019:TUX131045 TUX131047:TUX131049 TUX131051:TUX131063 TUX196555:TUX196581 TUX196583:TUX196585 TUX196587:TUX196599 TUX262091:TUX262117 TUX262119:TUX262121 TUX262123:TUX262135 TUX327627:TUX327653 TUX327655:TUX327657 TUX327659:TUX327671 TUX393163:TUX393189 TUX393191:TUX393193 TUX393195:TUX393207 TUX458699:TUX458725 TUX458727:TUX458729 TUX458731:TUX458743 TUX524235:TUX524261 TUX524263:TUX524265 TUX524267:TUX524279 TUX589771:TUX589797 TUX589799:TUX589801 TUX589803:TUX589815 TUX655307:TUX655333 TUX655335:TUX655337 TUX655339:TUX655351 TUX720843:TUX720869 TUX720871:TUX720873 TUX720875:TUX720887 TUX786379:TUX786405 TUX786407:TUX786409 TUX786411:TUX786423 TUX851915:TUX851941 TUX851943:TUX851945 TUX851947:TUX851959 TUX917451:TUX917477 TUX917479:TUX917481 TUX917483:TUX917495 TUX982987:TUX983013 TUX983015:TUX983017 TUX983019:TUX983031 UEQ65582:UEQ65587 UEQ131118:UEQ131123 UEQ196654:UEQ196659 UEQ262190:UEQ262195 UEQ327726:UEQ327731 UEQ393262:UEQ393267 UEQ458798:UEQ458803 UEQ524334:UEQ524339 UEQ589870:UEQ589875 UEQ655406:UEQ655411 UEQ720942:UEQ720947 UEQ786478:UEQ786483 UEQ852014:UEQ852019 UEQ917550:UEQ917555 UEQ983086:UEQ983091 UER65534:UER65560 UER65562:UER65564 UER65566:UER65576 UER131070:UER131096 UER131098:UER131100 UER131102:UER131112 UER196606:UER196632 UER196634:UER196636 UER196638:UER196648 UER262142:UER262168 UER262170:UER262172 UER262174:UER262184 UER327678:UER327704 UER327706:UER327708 UER327710:UER327720 UER393214:UER393240 UER393242:UER393244 UER393246:UER393256 UER458750:UER458776 UER458778:UER458780 UER458782:UER458792 UER524286:UER524312 UER524314:UER524316 UER524318:UER524328 UER589822:UER589848 UER589850:UER589852 UER589854:UER589864 UER655358:UER655384 UER655386:UER655388 UER655390:UER655400 UER720894:UER720920 UER720922:UER720924 UER720926:UER720936 UER786430:UER786456 UER786458:UER786460 UER786462:UER786472 UER851966:UER851992 UER851994:UER851996 UER851998:UER852008 UER917502:UER917528 UER917530:UER917532 UER917534:UER917544 UER983038:UER983064 UER983066:UER983068 UER983070:UER983080 UET4:UET34 UET36:UET38 UET40:UET49 UET65483:UET65509 UET65511:UET65513 UET65515:UET65527 UET131019:UET131045 UET131047:UET131049 UET131051:UET131063 UET196555:UET196581 UET196583:UET196585 UET196587:UET196599 UET262091:UET262117 UET262119:UET262121 UET262123:UET262135 UET327627:UET327653 UET327655:UET327657 UET327659:UET327671 UET393163:UET393189 UET393191:UET393193 UET393195:UET393207 UET458699:UET458725 UET458727:UET458729 UET458731:UET458743 UET524235:UET524261 UET524263:UET524265 UET524267:UET524279 UET589771:UET589797 UET589799:UET589801 UET589803:UET589815 UET655307:UET655333 UET655335:UET655337 UET655339:UET655351 UET720843:UET720869 UET720871:UET720873 UET720875:UET720887 UET786379:UET786405 UET786407:UET786409 UET786411:UET786423 UET851915:UET851941 UET851943:UET851945 UET851947:UET851959 UET917451:UET917477 UET917479:UET917481 UET917483:UET917495 UET982987:UET983013 UET983015:UET983017 UET983019:UET983031 UOM65582:UOM65587 UOM131118:UOM131123 UOM196654:UOM196659 UOM262190:UOM262195 UOM327726:UOM327731 UOM393262:UOM393267 UOM458798:UOM458803 UOM524334:UOM524339 UOM589870:UOM589875 UOM655406:UOM655411 UOM720942:UOM720947 UOM786478:UOM786483 UOM852014:UOM852019 UOM917550:UOM917555 UOM983086:UOM983091 UON65534:UON65560 UON65562:UON65564 UON65566:UON65576 UON131070:UON131096 UON131098:UON131100 UON131102:UON131112 UON196606:UON196632 UON196634:UON196636 UON196638:UON196648 UON262142:UON262168 UON262170:UON262172 UON262174:UON262184 UON327678:UON327704 UON327706:UON327708 UON327710:UON327720 UON393214:UON393240 UON393242:UON393244 UON393246:UON393256 UON458750:UON458776 UON458778:UON458780 UON458782:UON458792 UON524286:UON524312 UON524314:UON524316 UON524318:UON524328 UON589822:UON589848 UON589850:UON589852 UON589854:UON589864 UON655358:UON655384 UON655386:UON655388 UON655390:UON655400 UON720894:UON720920 UON720922:UON720924 UON720926:UON720936 UON786430:UON786456 UON786458:UON786460 UON786462:UON786472 UON851966:UON851992 UON851994:UON851996 UON851998:UON852008 UON917502:UON917528 UON917530:UON917532 UON917534:UON917544 UON983038:UON983064 UON983066:UON983068 UON983070:UON983080 UOP4:UOP34 UOP36:UOP38 UOP40:UOP49 UOP65483:UOP65509 UOP65511:UOP65513 UOP65515:UOP65527 UOP131019:UOP131045 UOP131047:UOP131049 UOP131051:UOP131063 UOP196555:UOP196581 UOP196583:UOP196585 UOP196587:UOP196599 UOP262091:UOP262117 UOP262119:UOP262121 UOP262123:UOP262135 UOP327627:UOP327653 UOP327655:UOP327657 UOP327659:UOP327671 UOP393163:UOP393189 UOP393191:UOP393193 UOP393195:UOP393207 UOP458699:UOP458725 UOP458727:UOP458729 UOP458731:UOP458743 UOP524235:UOP524261 UOP524263:UOP524265 UOP524267:UOP524279 UOP589771:UOP589797 UOP589799:UOP589801 UOP589803:UOP589815 UOP655307:UOP655333 UOP655335:UOP655337 UOP655339:UOP655351 UOP720843:UOP720869 UOP720871:UOP720873 UOP720875:UOP720887 UOP786379:UOP786405 UOP786407:UOP786409 UOP786411:UOP786423 UOP851915:UOP851941 UOP851943:UOP851945 UOP851947:UOP851959 UOP917451:UOP917477 UOP917479:UOP917481 UOP917483:UOP917495 UOP982987:UOP983013 UOP983015:UOP983017 UOP983019:UOP983031 UYI65582:UYI65587 UYI131118:UYI131123 UYI196654:UYI196659 UYI262190:UYI262195 UYI327726:UYI327731 UYI393262:UYI393267 UYI458798:UYI458803 UYI524334:UYI524339 UYI589870:UYI589875 UYI655406:UYI655411 UYI720942:UYI720947 UYI786478:UYI786483 UYI852014:UYI852019 UYI917550:UYI917555 UYI983086:UYI983091 UYJ65534:UYJ65560 UYJ65562:UYJ65564 UYJ65566:UYJ65576 UYJ131070:UYJ131096 UYJ131098:UYJ131100 UYJ131102:UYJ131112 UYJ196606:UYJ196632 UYJ196634:UYJ196636 UYJ196638:UYJ196648 UYJ262142:UYJ262168 UYJ262170:UYJ262172 UYJ262174:UYJ262184 UYJ327678:UYJ327704 UYJ327706:UYJ327708 UYJ327710:UYJ327720 UYJ393214:UYJ393240 UYJ393242:UYJ393244 UYJ393246:UYJ393256 UYJ458750:UYJ458776 UYJ458778:UYJ458780 UYJ458782:UYJ458792 UYJ524286:UYJ524312 UYJ524314:UYJ524316 UYJ524318:UYJ524328 UYJ589822:UYJ589848 UYJ589850:UYJ589852 UYJ589854:UYJ589864 UYJ655358:UYJ655384 UYJ655386:UYJ655388 UYJ655390:UYJ655400 UYJ720894:UYJ720920 UYJ720922:UYJ720924 UYJ720926:UYJ720936 UYJ786430:UYJ786456 UYJ786458:UYJ786460 UYJ786462:UYJ786472 UYJ851966:UYJ851992 UYJ851994:UYJ851996 UYJ851998:UYJ852008 UYJ917502:UYJ917528 UYJ917530:UYJ917532 UYJ917534:UYJ917544 UYJ983038:UYJ983064 UYJ983066:UYJ983068 UYJ983070:UYJ983080 UYL4:UYL34 UYL36:UYL38 UYL40:UYL49 UYL65483:UYL65509 UYL65511:UYL65513 UYL65515:UYL65527 UYL131019:UYL131045 UYL131047:UYL131049 UYL131051:UYL131063 UYL196555:UYL196581 UYL196583:UYL196585 UYL196587:UYL196599 UYL262091:UYL262117 UYL262119:UYL262121 UYL262123:UYL262135 UYL327627:UYL327653 UYL327655:UYL327657 UYL327659:UYL327671 UYL393163:UYL393189 UYL393191:UYL393193 UYL393195:UYL393207 UYL458699:UYL458725 UYL458727:UYL458729 UYL458731:UYL458743 UYL524235:UYL524261 UYL524263:UYL524265 UYL524267:UYL524279 UYL589771:UYL589797 UYL589799:UYL589801 UYL589803:UYL589815 UYL655307:UYL655333 UYL655335:UYL655337 UYL655339:UYL655351 UYL720843:UYL720869 UYL720871:UYL720873 UYL720875:UYL720887 UYL786379:UYL786405 UYL786407:UYL786409 UYL786411:UYL786423 UYL851915:UYL851941 UYL851943:UYL851945 UYL851947:UYL851959 UYL917451:UYL917477 UYL917479:UYL917481 UYL917483:UYL917495 UYL982987:UYL983013 UYL983015:UYL983017 UYL983019:UYL983031 VIE65582:VIE65587 VIE131118:VIE131123 VIE196654:VIE196659 VIE262190:VIE262195 VIE327726:VIE327731 VIE393262:VIE393267 VIE458798:VIE458803 VIE524334:VIE524339 VIE589870:VIE589875 VIE655406:VIE655411 VIE720942:VIE720947 VIE786478:VIE786483 VIE852014:VIE852019 VIE917550:VIE917555 VIE983086:VIE983091 VIF65534:VIF65560 VIF65562:VIF65564 VIF65566:VIF65576 VIF131070:VIF131096 VIF131098:VIF131100 VIF131102:VIF131112 VIF196606:VIF196632 VIF196634:VIF196636 VIF196638:VIF196648 VIF262142:VIF262168 VIF262170:VIF262172 VIF262174:VIF262184 VIF327678:VIF327704 VIF327706:VIF327708 VIF327710:VIF327720 VIF393214:VIF393240 VIF393242:VIF393244 VIF393246:VIF393256 VIF458750:VIF458776 VIF458778:VIF458780 VIF458782:VIF458792 VIF524286:VIF524312 VIF524314:VIF524316 VIF524318:VIF524328 VIF589822:VIF589848 VIF589850:VIF589852 VIF589854:VIF589864 VIF655358:VIF655384 VIF655386:VIF655388 VIF655390:VIF655400 VIF720894:VIF720920 VIF720922:VIF720924 VIF720926:VIF720936 VIF786430:VIF786456 VIF786458:VIF786460 VIF786462:VIF786472 VIF851966:VIF851992 VIF851994:VIF851996 VIF851998:VIF852008 VIF917502:VIF917528 VIF917530:VIF917532 VIF917534:VIF917544 VIF983038:VIF983064 VIF983066:VIF983068 VIF983070:VIF983080 VIH4:VIH34 VIH36:VIH38 VIH40:VIH49 VIH65483:VIH65509 VIH65511:VIH65513 VIH65515:VIH65527 VIH131019:VIH131045 VIH131047:VIH131049 VIH131051:VIH131063 VIH196555:VIH196581 VIH196583:VIH196585 VIH196587:VIH196599 VIH262091:VIH262117 VIH262119:VIH262121 VIH262123:VIH262135 VIH327627:VIH327653 VIH327655:VIH327657 VIH327659:VIH327671 VIH393163:VIH393189 VIH393191:VIH393193 VIH393195:VIH393207 VIH458699:VIH458725 VIH458727:VIH458729 VIH458731:VIH458743 VIH524235:VIH524261 VIH524263:VIH524265 VIH524267:VIH524279 VIH589771:VIH589797 VIH589799:VIH589801 VIH589803:VIH589815 VIH655307:VIH655333 VIH655335:VIH655337 VIH655339:VIH655351 VIH720843:VIH720869 VIH720871:VIH720873 VIH720875:VIH720887 VIH786379:VIH786405 VIH786407:VIH786409 VIH786411:VIH786423 VIH851915:VIH851941 VIH851943:VIH851945 VIH851947:VIH851959 VIH917451:VIH917477 VIH917479:VIH917481 VIH917483:VIH917495 VIH982987:VIH983013 VIH983015:VIH983017 VIH983019:VIH983031 VSA65582:VSA65587 VSA131118:VSA131123 VSA196654:VSA196659 VSA262190:VSA262195 VSA327726:VSA327731 VSA393262:VSA393267 VSA458798:VSA458803 VSA524334:VSA524339 VSA589870:VSA589875 VSA655406:VSA655411 VSA720942:VSA720947 VSA786478:VSA786483 VSA852014:VSA852019 VSA917550:VSA917555 VSA983086:VSA983091 VSB65534:VSB65560 VSB65562:VSB65564 VSB65566:VSB65576 VSB131070:VSB131096 VSB131098:VSB131100 VSB131102:VSB131112 VSB196606:VSB196632 VSB196634:VSB196636 VSB196638:VSB196648 VSB262142:VSB262168 VSB262170:VSB262172 VSB262174:VSB262184 VSB327678:VSB327704 VSB327706:VSB327708 VSB327710:VSB327720 VSB393214:VSB393240 VSB393242:VSB393244 VSB393246:VSB393256 VSB458750:VSB458776 VSB458778:VSB458780 VSB458782:VSB458792 VSB524286:VSB524312 VSB524314:VSB524316 VSB524318:VSB524328 VSB589822:VSB589848 VSB589850:VSB589852 VSB589854:VSB589864 VSB655358:VSB655384 VSB655386:VSB655388 VSB655390:VSB655400 VSB720894:VSB720920 VSB720922:VSB720924 VSB720926:VSB720936 VSB786430:VSB786456 VSB786458:VSB786460 VSB786462:VSB786472 VSB851966:VSB851992 VSB851994:VSB851996 VSB851998:VSB852008 VSB917502:VSB917528 VSB917530:VSB917532 VSB917534:VSB917544 VSB983038:VSB983064 VSB983066:VSB983068 VSB983070:VSB983080 VSD4:VSD34 VSD36:VSD38 VSD40:VSD49 VSD65483:VSD65509 VSD65511:VSD65513 VSD65515:VSD65527 VSD131019:VSD131045 VSD131047:VSD131049 VSD131051:VSD131063 VSD196555:VSD196581 VSD196583:VSD196585 VSD196587:VSD196599 VSD262091:VSD262117 VSD262119:VSD262121 VSD262123:VSD262135 VSD327627:VSD327653 VSD327655:VSD327657 VSD327659:VSD327671 VSD393163:VSD393189 VSD393191:VSD393193 VSD393195:VSD393207 VSD458699:VSD458725 VSD458727:VSD458729 VSD458731:VSD458743 VSD524235:VSD524261 VSD524263:VSD524265 VSD524267:VSD524279 VSD589771:VSD589797 VSD589799:VSD589801 VSD589803:VSD589815 VSD655307:VSD655333 VSD655335:VSD655337 VSD655339:VSD655351 VSD720843:VSD720869 VSD720871:VSD720873 VSD720875:VSD720887 VSD786379:VSD786405 VSD786407:VSD786409 VSD786411:VSD786423 VSD851915:VSD851941 VSD851943:VSD851945 VSD851947:VSD851959 VSD917451:VSD917477 VSD917479:VSD917481 VSD917483:VSD917495 VSD982987:VSD983013 VSD983015:VSD983017 VSD983019:VSD983031 WBW65582:WBW65587 WBW131118:WBW131123 WBW196654:WBW196659 WBW262190:WBW262195 WBW327726:WBW327731 WBW393262:WBW393267 WBW458798:WBW458803 WBW524334:WBW524339 WBW589870:WBW589875 WBW655406:WBW655411 WBW720942:WBW720947 WBW786478:WBW786483 WBW852014:WBW852019 WBW917550:WBW917555 WBW983086:WBW983091 WBX65534:WBX65560 WBX65562:WBX65564 WBX65566:WBX65576 WBX131070:WBX131096 WBX131098:WBX131100 WBX131102:WBX131112 WBX196606:WBX196632 WBX196634:WBX196636 WBX196638:WBX196648 WBX262142:WBX262168 WBX262170:WBX262172 WBX262174:WBX262184 WBX327678:WBX327704 WBX327706:WBX327708 WBX327710:WBX327720 WBX393214:WBX393240 WBX393242:WBX393244 WBX393246:WBX393256 WBX458750:WBX458776 WBX458778:WBX458780 WBX458782:WBX458792 WBX524286:WBX524312 WBX524314:WBX524316 WBX524318:WBX524328 WBX589822:WBX589848 WBX589850:WBX589852 WBX589854:WBX589864 WBX655358:WBX655384 WBX655386:WBX655388 WBX655390:WBX655400 WBX720894:WBX720920 WBX720922:WBX720924 WBX720926:WBX720936 WBX786430:WBX786456 WBX786458:WBX786460 WBX786462:WBX786472 WBX851966:WBX851992 WBX851994:WBX851996 WBX851998:WBX852008 WBX917502:WBX917528 WBX917530:WBX917532 WBX917534:WBX917544 WBX983038:WBX983064 WBX983066:WBX983068 WBX983070:WBX983080 WBZ4:WBZ34 WBZ36:WBZ38 WBZ40:WBZ49 WBZ65483:WBZ65509 WBZ65511:WBZ65513 WBZ65515:WBZ65527 WBZ131019:WBZ131045 WBZ131047:WBZ131049 WBZ131051:WBZ131063 WBZ196555:WBZ196581 WBZ196583:WBZ196585 WBZ196587:WBZ196599 WBZ262091:WBZ262117 WBZ262119:WBZ262121 WBZ262123:WBZ262135 WBZ327627:WBZ327653 WBZ327655:WBZ327657 WBZ327659:WBZ327671 WBZ393163:WBZ393189 WBZ393191:WBZ393193 WBZ393195:WBZ393207 WBZ458699:WBZ458725 WBZ458727:WBZ458729 WBZ458731:WBZ458743 WBZ524235:WBZ524261 WBZ524263:WBZ524265 WBZ524267:WBZ524279 WBZ589771:WBZ589797 WBZ589799:WBZ589801 WBZ589803:WBZ589815 WBZ655307:WBZ655333 WBZ655335:WBZ655337 WBZ655339:WBZ655351 WBZ720843:WBZ720869 WBZ720871:WBZ720873 WBZ720875:WBZ720887 WBZ786379:WBZ786405 WBZ786407:WBZ786409 WBZ786411:WBZ786423 WBZ851915:WBZ851941 WBZ851943:WBZ851945 WBZ851947:WBZ851959 WBZ917451:WBZ917477 WBZ917479:WBZ917481 WBZ917483:WBZ917495 WBZ982987:WBZ983013 WBZ983015:WBZ983017 WBZ983019:WBZ983031 WLS65582:WLS65587 WLS131118:WLS131123 WLS196654:WLS196659 WLS262190:WLS262195 WLS327726:WLS327731 WLS393262:WLS393267 WLS458798:WLS458803 WLS524334:WLS524339 WLS589870:WLS589875 WLS655406:WLS655411 WLS720942:WLS720947 WLS786478:WLS786483 WLS852014:WLS852019 WLS917550:WLS917555 WLS983086:WLS983091 WLT65534:WLT65560 WLT65562:WLT65564 WLT65566:WLT65576 WLT131070:WLT131096 WLT131098:WLT131100 WLT131102:WLT131112 WLT196606:WLT196632 WLT196634:WLT196636 WLT196638:WLT196648 WLT262142:WLT262168 WLT262170:WLT262172 WLT262174:WLT262184 WLT327678:WLT327704 WLT327706:WLT327708 WLT327710:WLT327720 WLT393214:WLT393240 WLT393242:WLT393244 WLT393246:WLT393256 WLT458750:WLT458776 WLT458778:WLT458780 WLT458782:WLT458792 WLT524286:WLT524312 WLT524314:WLT524316 WLT524318:WLT524328 WLT589822:WLT589848 WLT589850:WLT589852 WLT589854:WLT589864 WLT655358:WLT655384 WLT655386:WLT655388 WLT655390:WLT655400 WLT720894:WLT720920 WLT720922:WLT720924 WLT720926:WLT720936 WLT786430:WLT786456 WLT786458:WLT786460 WLT786462:WLT786472 WLT851966:WLT851992 WLT851994:WLT851996 WLT851998:WLT852008 WLT917502:WLT917528 WLT917530:WLT917532 WLT917534:WLT917544 WLT983038:WLT983064 WLT983066:WLT983068 WLT983070:WLT983080 WLV4:WLV34 WLV36:WLV38 WLV40:WLV49 WLV65483:WLV65509 WLV65511:WLV65513 WLV65515:WLV65527 WLV131019:WLV131045 WLV131047:WLV131049 WLV131051:WLV131063 WLV196555:WLV196581 WLV196583:WLV196585 WLV196587:WLV196599 WLV262091:WLV262117 WLV262119:WLV262121 WLV262123:WLV262135 WLV327627:WLV327653 WLV327655:WLV327657 WLV327659:WLV327671 WLV393163:WLV393189 WLV393191:WLV393193 WLV393195:WLV393207 WLV458699:WLV458725 WLV458727:WLV458729 WLV458731:WLV458743 WLV524235:WLV524261 WLV524263:WLV524265 WLV524267:WLV524279 WLV589771:WLV589797 WLV589799:WLV589801 WLV589803:WLV589815 WLV655307:WLV655333 WLV655335:WLV655337 WLV655339:WLV655351 WLV720843:WLV720869 WLV720871:WLV720873 WLV720875:WLV720887 WLV786379:WLV786405 WLV786407:WLV786409 WLV786411:WLV786423 WLV851915:WLV851941 WLV851943:WLV851945 WLV851947:WLV851959 WLV917451:WLV917477 WLV917479:WLV917481 WLV917483:WLV917495 WLV982987:WLV983013 WLV983015:WLV983017 WLV983019:WLV983031 WVO65582:WVO65587 WVO131118:WVO131123 WVO196654:WVO196659 WVO262190:WVO262195 WVO327726:WVO327731 WVO393262:WVO393267 WVO458798:WVO458803 WVO524334:WVO524339 WVO589870:WVO589875 WVO655406:WVO655411 WVO720942:WVO720947 WVO786478:WVO786483 WVO852014:WVO852019 WVO917550:WVO917555 WVO983086:WVO983091 WVP65534:WVP65560 WVP65562:WVP65564 WVP65566:WVP65576 WVP131070:WVP131096 WVP131098:WVP131100 WVP131102:WVP131112 WVP196606:WVP196632 WVP196634:WVP196636 WVP196638:WVP196648 WVP262142:WVP262168 WVP262170:WVP262172 WVP262174:WVP262184 WVP327678:WVP327704 WVP327706:WVP327708 WVP327710:WVP327720 WVP393214:WVP393240 WVP393242:WVP393244 WVP393246:WVP393256 WVP458750:WVP458776 WVP458778:WVP458780 WVP458782:WVP458792 WVP524286:WVP524312 WVP524314:WVP524316 WVP524318:WVP524328 WVP589822:WVP589848 WVP589850:WVP589852 WVP589854:WVP589864 WVP655358:WVP655384 WVP655386:WVP655388 WVP655390:WVP655400 WVP720894:WVP720920 WVP720922:WVP720924 WVP720926:WVP720936 WVP786430:WVP786456 WVP786458:WVP786460 WVP786462:WVP786472 WVP851966:WVP851992 WVP851994:WVP851996 WVP851998:WVP852008 WVP917502:WVP917528 WVP917530:WVP917532 WVP917534:WVP917544 WVP983038:WVP983064 WVP983066:WVP983068 WVP983070:WVP983080 WVR4:WVR34 WVR36:WVR38 WVR40:WVR49 WVR65483:WVR65509 WVR65511:WVR65513 WVR65515:WVR65527 WVR131019:WVR131045 WVR131047:WVR131049 WVR131051:WVR131063 WVR196555:WVR196581 WVR196583:WVR196585 WVR196587:WVR196599 WVR262091:WVR262117 WVR262119:WVR262121 WVR262123:WVR262135 WVR327627:WVR327653 WVR327655:WVR327657 WVR327659:WVR327671 WVR393163:WVR393189 WVR393191:WVR393193 WVR393195:WVR393207 WVR458699:WVR458725 WVR458727:WVR458729 WVR458731:WVR458743 WVR524235:WVR524261 WVR524263:WVR524265 WVR524267:WVR524279 WVR589771:WVR589797 WVR589799:WVR589801 WVR589803:WVR589815 WVR655307:WVR655333 WVR655335:WVR655337 WVR655339:WVR655351 WVR720843:WVR720869 WVR720871:WVR720873 WVR720875:WVR720887 WVR786379:WVR786405 WVR786407:WVR786409 WVR786411:WVR786423 WVR851915:WVR851941 WVR851943:WVR851945 WVR851947:WVR851959 WVR917451:WVR917477 WVR917479:WVR917481 WVR917483:WVR917495 WVR982987:WVR983013 WVR983015:WVR983017 WVR983019:WVR983031 G65515:H65527 G917483:H917495 G131051:H131063 G983019:H983031 G196587:H196599 G262123:H262135 G327659:H327671 G393195:H393207 G458731:H458743 G524267:H524279 G589803:H589815 G655339:H655351 G720875:H720887 G786411:H786423 G851947:H851959 G65511:H65513 G262119:H262121 G458727:H458729 G655335:H655337 G851943:H851945 G131047:H131049 G327655:H327657 G524263:H524265 G720871:H720873 G917479:H917481 G196583:H196585 G393191:H393193 G589799:H589801 G786407:H786409 G983015:H983017 G65483:H65509 G131019:H131045 G196555:H196581 G262091:H262117 G327627:H327653 G393163:H393189 G458699:H458725 G524235:H524261 G589771:H589797 G655307:H655333 G720843:H720869 G786379:H786405 G851915:H851941 G917451:H917477 G982987:H983013">
      <formula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dimension ref="A1:S24"/>
  <sheetViews>
    <sheetView workbookViewId="0">
      <pane xSplit="2" topLeftCell="C1" activePane="topRight" state="frozen"/>
      <selection pane="topRight" activeCell="H37" sqref="H37"/>
    </sheetView>
  </sheetViews>
  <sheetFormatPr defaultColWidth="9" defaultRowHeight="14.4"/>
  <cols>
    <col min="2" max="2" width="17.44140625" customWidth="1"/>
    <col min="3" max="3" width="21.33203125" customWidth="1"/>
    <col min="4" max="6" width="16.88671875" customWidth="1"/>
    <col min="7" max="7" width="15.33203125" customWidth="1"/>
    <col min="8" max="8" width="15.21875" customWidth="1"/>
  </cols>
  <sheetData>
    <row r="1" spans="1:19" ht="36.75" customHeight="1">
      <c r="B1" s="230" t="s">
        <v>170</v>
      </c>
      <c r="C1" s="230"/>
      <c r="D1" s="230"/>
      <c r="E1" s="230"/>
      <c r="F1" s="230"/>
      <c r="G1" s="230"/>
      <c r="H1" s="230"/>
      <c r="I1" s="11"/>
      <c r="J1" s="11"/>
      <c r="K1" s="11"/>
      <c r="L1" s="11"/>
      <c r="M1" s="11"/>
      <c r="N1" s="11"/>
      <c r="O1" s="11"/>
      <c r="P1" s="11"/>
      <c r="Q1" s="11"/>
      <c r="R1" s="11"/>
      <c r="S1" s="11"/>
    </row>
    <row r="2" spans="1:19" ht="36.75" customHeight="1">
      <c r="B2" s="231" t="s">
        <v>171</v>
      </c>
      <c r="C2" s="231"/>
      <c r="D2" s="231"/>
      <c r="E2" s="231"/>
      <c r="F2" s="231"/>
      <c r="G2" s="231"/>
      <c r="H2" s="231"/>
      <c r="I2" s="11"/>
      <c r="J2" s="11"/>
      <c r="K2" s="11"/>
      <c r="L2" s="7"/>
      <c r="M2" s="7"/>
      <c r="N2" s="7"/>
      <c r="O2" s="7"/>
      <c r="P2" s="7"/>
      <c r="Q2" s="7"/>
      <c r="R2" s="7"/>
      <c r="S2" s="7"/>
    </row>
    <row r="3" spans="1:19" ht="28.5" customHeight="1">
      <c r="A3" s="233" t="s">
        <v>172</v>
      </c>
      <c r="B3" s="233" t="s">
        <v>173</v>
      </c>
      <c r="C3" s="8" t="s">
        <v>174</v>
      </c>
      <c r="D3" s="233" t="s">
        <v>175</v>
      </c>
      <c r="E3" s="233" t="s">
        <v>54</v>
      </c>
      <c r="F3" s="233" t="s">
        <v>176</v>
      </c>
      <c r="G3" s="233" t="s">
        <v>177</v>
      </c>
      <c r="H3" s="233" t="s">
        <v>36</v>
      </c>
    </row>
    <row r="4" spans="1:19" ht="25.5" customHeight="1">
      <c r="A4" s="234"/>
      <c r="B4" s="234"/>
      <c r="C4" s="9" t="s">
        <v>178</v>
      </c>
      <c r="D4" s="234"/>
      <c r="E4" s="234"/>
      <c r="F4" s="234"/>
      <c r="G4" s="234"/>
      <c r="H4" s="234"/>
    </row>
    <row r="5" spans="1:19" ht="23.25" customHeight="1">
      <c r="A5" s="235" t="s">
        <v>179</v>
      </c>
      <c r="B5" s="10" t="s">
        <v>63</v>
      </c>
      <c r="C5" s="236">
        <v>43800</v>
      </c>
      <c r="D5" s="236">
        <v>3000</v>
      </c>
      <c r="E5" s="240">
        <v>3</v>
      </c>
      <c r="F5" s="242">
        <f>IF(E5&gt;=3,(E5-3)*D5+C5,0)</f>
        <v>43800</v>
      </c>
      <c r="G5" s="242">
        <f>F5*0.1</f>
        <v>4380</v>
      </c>
      <c r="H5" s="242">
        <f>F5+G5</f>
        <v>48180</v>
      </c>
    </row>
    <row r="6" spans="1:19">
      <c r="A6" s="235"/>
      <c r="B6" s="10" t="s">
        <v>91</v>
      </c>
      <c r="C6" s="236"/>
      <c r="D6" s="236"/>
      <c r="E6" s="240"/>
      <c r="F6" s="242"/>
      <c r="G6" s="242"/>
      <c r="H6" s="242"/>
    </row>
    <row r="7" spans="1:19">
      <c r="A7" s="235"/>
      <c r="B7" s="10" t="s">
        <v>127</v>
      </c>
      <c r="C7" s="236"/>
      <c r="D7" s="236"/>
      <c r="E7" s="240"/>
      <c r="F7" s="242"/>
      <c r="G7" s="242"/>
      <c r="H7" s="242"/>
    </row>
    <row r="8" spans="1:19">
      <c r="A8" s="235"/>
      <c r="B8" s="10" t="s">
        <v>131</v>
      </c>
      <c r="C8" s="236"/>
      <c r="D8" s="236"/>
      <c r="E8" s="240"/>
      <c r="F8" s="242"/>
      <c r="G8" s="242"/>
      <c r="H8" s="242"/>
    </row>
    <row r="9" spans="1:19">
      <c r="A9" s="235"/>
      <c r="B9" s="10" t="s">
        <v>24</v>
      </c>
      <c r="C9" s="236"/>
      <c r="D9" s="236"/>
      <c r="E9" s="240"/>
      <c r="F9" s="242"/>
      <c r="G9" s="242"/>
      <c r="H9" s="242"/>
    </row>
    <row r="10" spans="1:19">
      <c r="A10" s="235"/>
      <c r="B10" s="10" t="s">
        <v>27</v>
      </c>
      <c r="C10" s="236"/>
      <c r="D10" s="236"/>
      <c r="E10" s="240"/>
      <c r="F10" s="242"/>
      <c r="G10" s="242"/>
      <c r="H10" s="242"/>
    </row>
    <row r="11" spans="1:19">
      <c r="A11" s="235"/>
      <c r="B11" s="10" t="s">
        <v>19</v>
      </c>
      <c r="C11" s="236"/>
      <c r="D11" s="236"/>
      <c r="E11" s="240"/>
      <c r="F11" s="242"/>
      <c r="G11" s="242"/>
      <c r="H11" s="242"/>
    </row>
    <row r="12" spans="1:19">
      <c r="A12" s="235"/>
      <c r="B12" s="10" t="s">
        <v>70</v>
      </c>
      <c r="C12" s="236"/>
      <c r="D12" s="236"/>
      <c r="E12" s="240"/>
      <c r="F12" s="242"/>
      <c r="G12" s="242"/>
      <c r="H12" s="242"/>
    </row>
    <row r="13" spans="1:19">
      <c r="A13" s="235" t="s">
        <v>180</v>
      </c>
      <c r="B13" s="10" t="s">
        <v>63</v>
      </c>
      <c r="C13" s="237">
        <v>52800</v>
      </c>
      <c r="D13" s="237">
        <v>3000</v>
      </c>
      <c r="E13" s="241">
        <v>3</v>
      </c>
      <c r="F13" s="243">
        <f>IF(E13&gt;=3,(E13-3)*D13+C13,0)</f>
        <v>52800</v>
      </c>
      <c r="G13" s="243">
        <f>F13*0.1</f>
        <v>5280</v>
      </c>
      <c r="H13" s="243">
        <f>F13+G13</f>
        <v>58080</v>
      </c>
    </row>
    <row r="14" spans="1:19">
      <c r="A14" s="235"/>
      <c r="B14" s="10" t="s">
        <v>91</v>
      </c>
      <c r="C14" s="238"/>
      <c r="D14" s="238"/>
      <c r="E14" s="241"/>
      <c r="F14" s="243"/>
      <c r="G14" s="243"/>
      <c r="H14" s="243"/>
    </row>
    <row r="15" spans="1:19">
      <c r="A15" s="235"/>
      <c r="B15" s="10" t="s">
        <v>96</v>
      </c>
      <c r="C15" s="238"/>
      <c r="D15" s="238"/>
      <c r="E15" s="241"/>
      <c r="F15" s="243"/>
      <c r="G15" s="243"/>
      <c r="H15" s="243"/>
    </row>
    <row r="16" spans="1:19">
      <c r="A16" s="235"/>
      <c r="B16" s="10" t="s">
        <v>95</v>
      </c>
      <c r="C16" s="238"/>
      <c r="D16" s="238"/>
      <c r="E16" s="241"/>
      <c r="F16" s="243"/>
      <c r="G16" s="243"/>
      <c r="H16" s="243"/>
    </row>
    <row r="17" spans="1:8">
      <c r="A17" s="235"/>
      <c r="B17" s="10" t="s">
        <v>24</v>
      </c>
      <c r="C17" s="238"/>
      <c r="D17" s="238"/>
      <c r="E17" s="241"/>
      <c r="F17" s="243"/>
      <c r="G17" s="243"/>
      <c r="H17" s="243"/>
    </row>
    <row r="18" spans="1:8">
      <c r="A18" s="235"/>
      <c r="B18" s="10" t="s">
        <v>27</v>
      </c>
      <c r="C18" s="238"/>
      <c r="D18" s="238"/>
      <c r="E18" s="241"/>
      <c r="F18" s="243"/>
      <c r="G18" s="243"/>
      <c r="H18" s="243"/>
    </row>
    <row r="19" spans="1:8">
      <c r="A19" s="235"/>
      <c r="B19" s="10" t="s">
        <v>19</v>
      </c>
      <c r="C19" s="238"/>
      <c r="D19" s="238"/>
      <c r="E19" s="241"/>
      <c r="F19" s="243"/>
      <c r="G19" s="243"/>
      <c r="H19" s="243"/>
    </row>
    <row r="20" spans="1:8">
      <c r="A20" s="235"/>
      <c r="B20" s="10" t="s">
        <v>70</v>
      </c>
      <c r="C20" s="238"/>
      <c r="D20" s="238"/>
      <c r="E20" s="241"/>
      <c r="F20" s="243"/>
      <c r="G20" s="243"/>
      <c r="H20" s="243"/>
    </row>
    <row r="21" spans="1:8">
      <c r="A21" s="235"/>
      <c r="B21" s="10" t="s">
        <v>131</v>
      </c>
      <c r="C21" s="238"/>
      <c r="D21" s="238"/>
      <c r="E21" s="241"/>
      <c r="F21" s="243"/>
      <c r="G21" s="243"/>
      <c r="H21" s="243"/>
    </row>
    <row r="22" spans="1:8">
      <c r="A22" s="235"/>
      <c r="B22" s="10" t="s">
        <v>127</v>
      </c>
      <c r="C22" s="238"/>
      <c r="D22" s="238"/>
      <c r="E22" s="241"/>
      <c r="F22" s="243"/>
      <c r="G22" s="243"/>
      <c r="H22" s="243"/>
    </row>
    <row r="23" spans="1:8">
      <c r="A23" s="235"/>
      <c r="B23" s="10" t="s">
        <v>135</v>
      </c>
      <c r="C23" s="239"/>
      <c r="D23" s="239"/>
      <c r="E23" s="241"/>
      <c r="F23" s="243"/>
      <c r="G23" s="243"/>
      <c r="H23" s="243"/>
    </row>
    <row r="24" spans="1:8" ht="26.25" customHeight="1">
      <c r="B24" s="232" t="s">
        <v>181</v>
      </c>
      <c r="C24" s="232"/>
      <c r="D24" s="232"/>
      <c r="E24" s="232"/>
      <c r="F24" s="232"/>
      <c r="G24" s="232"/>
      <c r="H24" s="232"/>
    </row>
  </sheetData>
  <sheetProtection sheet="1" objects="1" scenarios="1"/>
  <mergeCells count="24">
    <mergeCell ref="H3:H4"/>
    <mergeCell ref="H5:H12"/>
    <mergeCell ref="H13:H23"/>
    <mergeCell ref="F5:F12"/>
    <mergeCell ref="F13:F23"/>
    <mergeCell ref="G3:G4"/>
    <mergeCell ref="G5:G12"/>
    <mergeCell ref="G13:G23"/>
    <mergeCell ref="B1:H1"/>
    <mergeCell ref="B2:H2"/>
    <mergeCell ref="B24:H24"/>
    <mergeCell ref="A3:A4"/>
    <mergeCell ref="A5:A12"/>
    <mergeCell ref="A13:A23"/>
    <mergeCell ref="B3:B4"/>
    <mergeCell ref="C5:C12"/>
    <mergeCell ref="C13:C23"/>
    <mergeCell ref="D3:D4"/>
    <mergeCell ref="D5:D12"/>
    <mergeCell ref="D13:D23"/>
    <mergeCell ref="E3:E4"/>
    <mergeCell ref="E5:E12"/>
    <mergeCell ref="E13:E23"/>
    <mergeCell ref="F3:F4"/>
  </mergeCells>
  <phoneticPr fontId="24" type="noConversion"/>
  <pageMargins left="0.70866141732283505" right="0.70866141732283505" top="0.74803149606299202" bottom="0.74803149606299202" header="0.31496062992126" footer="0.31496062992126"/>
  <pageSetup paperSize="9" orientation="portrait" horizontalDpi="1200" verticalDpi="1200"/>
  <headerFooter>
    <oddHeader>&amp;L&amp;G&amp;R④内部公开 请勿外传</oddHeader>
    <oddFooter>&amp;C第 &amp;P 页，共 &amp;N 页</oddFooter>
  </headerFooter>
  <legacyDrawingHF r:id="rId1"/>
  <picture r:id="rId2"/>
</worksheet>
</file>

<file path=xl/worksheets/sheet6.xml><?xml version="1.0" encoding="utf-8"?>
<worksheet xmlns="http://schemas.openxmlformats.org/spreadsheetml/2006/main" xmlns:r="http://schemas.openxmlformats.org/officeDocument/2006/relationships">
  <dimension ref="A1:J26"/>
  <sheetViews>
    <sheetView workbookViewId="0">
      <pane xSplit="2" ySplit="3" topLeftCell="C4" activePane="bottomRight" state="frozen"/>
      <selection pane="topRight"/>
      <selection pane="bottomLeft"/>
      <selection pane="bottomRight" activeCell="F15" sqref="F15:F25"/>
    </sheetView>
  </sheetViews>
  <sheetFormatPr defaultColWidth="9" defaultRowHeight="14.4"/>
  <cols>
    <col min="1" max="1" width="11.88671875" style="3" customWidth="1"/>
    <col min="2" max="2" width="22" style="3" customWidth="1"/>
    <col min="3" max="3" width="14" style="3" customWidth="1"/>
    <col min="4" max="5" width="15.21875" style="3" customWidth="1"/>
    <col min="6" max="6" width="16.44140625" style="3" customWidth="1"/>
    <col min="7" max="7" width="11.109375" style="3" customWidth="1"/>
    <col min="8" max="8" width="19.109375" style="3" customWidth="1"/>
    <col min="9" max="9" width="20.21875" style="3" customWidth="1"/>
    <col min="10" max="10" width="20.88671875" style="3" customWidth="1"/>
    <col min="11" max="16384" width="9" style="3"/>
  </cols>
  <sheetData>
    <row r="1" spans="1:10" ht="17.399999999999999">
      <c r="A1" s="244" t="s">
        <v>170</v>
      </c>
      <c r="B1" s="244"/>
      <c r="C1" s="244"/>
      <c r="D1" s="244"/>
      <c r="E1" s="244"/>
      <c r="F1" s="244"/>
      <c r="G1" s="244"/>
      <c r="H1" s="244"/>
      <c r="I1" s="244"/>
      <c r="J1" s="244"/>
    </row>
    <row r="2" spans="1:10" ht="22.5" customHeight="1">
      <c r="A2" s="245" t="s">
        <v>182</v>
      </c>
      <c r="B2" s="245"/>
      <c r="C2" s="245"/>
      <c r="D2" s="245"/>
      <c r="E2" s="245"/>
      <c r="F2" s="245"/>
      <c r="G2" s="245"/>
      <c r="H2" s="245"/>
      <c r="I2" s="245"/>
      <c r="J2" s="245"/>
    </row>
    <row r="3" spans="1:10" ht="31.5" customHeight="1">
      <c r="A3" s="4" t="s">
        <v>172</v>
      </c>
      <c r="B3" s="5" t="s">
        <v>173</v>
      </c>
      <c r="C3" s="5" t="s">
        <v>183</v>
      </c>
      <c r="D3" s="5" t="s">
        <v>184</v>
      </c>
      <c r="E3" s="5" t="s">
        <v>185</v>
      </c>
      <c r="F3" s="5" t="s">
        <v>186</v>
      </c>
      <c r="G3" s="5" t="s">
        <v>54</v>
      </c>
      <c r="H3" s="5" t="s">
        <v>176</v>
      </c>
      <c r="I3" s="5" t="s">
        <v>177</v>
      </c>
      <c r="J3" s="5" t="s">
        <v>36</v>
      </c>
    </row>
    <row r="4" spans="1:10">
      <c r="A4" s="247" t="s">
        <v>187</v>
      </c>
      <c r="B4" s="6" t="s">
        <v>63</v>
      </c>
      <c r="C4" s="250">
        <v>26000</v>
      </c>
      <c r="D4" s="250">
        <v>30000</v>
      </c>
      <c r="E4" s="250">
        <v>35000</v>
      </c>
      <c r="F4" s="251">
        <v>2200</v>
      </c>
      <c r="G4" s="252">
        <v>1</v>
      </c>
      <c r="H4" s="254">
        <f>IF(G4&lt;=0,0,IF(G4&lt;=3,C4,IF(G4=4,D4,IF(G4=5,E4,IF(G4&gt;5,E4+(G4-5)*F4)))))</f>
        <v>26000</v>
      </c>
      <c r="I4" s="253">
        <f>H4*0.1</f>
        <v>2600</v>
      </c>
      <c r="J4" s="253">
        <f>H4+I4</f>
        <v>28600</v>
      </c>
    </row>
    <row r="5" spans="1:10">
      <c r="A5" s="248"/>
      <c r="B5" s="6" t="s">
        <v>91</v>
      </c>
      <c r="C5" s="250"/>
      <c r="D5" s="250"/>
      <c r="E5" s="250"/>
      <c r="F5" s="251"/>
      <c r="G5" s="252"/>
      <c r="H5" s="255"/>
      <c r="I5" s="253"/>
      <c r="J5" s="253"/>
    </row>
    <row r="6" spans="1:10">
      <c r="A6" s="248"/>
      <c r="B6" s="6" t="s">
        <v>92</v>
      </c>
      <c r="C6" s="250"/>
      <c r="D6" s="250"/>
      <c r="E6" s="250"/>
      <c r="F6" s="251"/>
      <c r="G6" s="252"/>
      <c r="H6" s="255"/>
      <c r="I6" s="253"/>
      <c r="J6" s="253"/>
    </row>
    <row r="7" spans="1:10" ht="15" customHeight="1">
      <c r="A7" s="248"/>
      <c r="B7" s="6" t="s">
        <v>94</v>
      </c>
      <c r="C7" s="250"/>
      <c r="D7" s="250"/>
      <c r="E7" s="250"/>
      <c r="F7" s="251"/>
      <c r="G7" s="252"/>
      <c r="H7" s="255"/>
      <c r="I7" s="253"/>
      <c r="J7" s="253"/>
    </row>
    <row r="8" spans="1:10" ht="16.5" customHeight="1">
      <c r="A8" s="249"/>
      <c r="B8" s="6" t="s">
        <v>115</v>
      </c>
      <c r="C8" s="250"/>
      <c r="D8" s="250"/>
      <c r="E8" s="250"/>
      <c r="F8" s="251"/>
      <c r="G8" s="252"/>
      <c r="H8" s="256"/>
      <c r="I8" s="253"/>
      <c r="J8" s="253"/>
    </row>
    <row r="9" spans="1:10">
      <c r="A9" s="247" t="s">
        <v>188</v>
      </c>
      <c r="B9" s="6" t="s">
        <v>19</v>
      </c>
      <c r="C9" s="251">
        <v>31600</v>
      </c>
      <c r="D9" s="251">
        <v>36600</v>
      </c>
      <c r="E9" s="251">
        <v>42000</v>
      </c>
      <c r="F9" s="251">
        <v>2500</v>
      </c>
      <c r="G9" s="252">
        <v>1</v>
      </c>
      <c r="H9" s="253">
        <f>IF(G9&lt;=0,0,IF(G9&lt;=3,C9,IF(G9=4,D9,IF(G9=5,E9,IF(G9&gt;5,E9+(G9-5)*F9)))))</f>
        <v>31600</v>
      </c>
      <c r="I9" s="253">
        <f>H9*0.1</f>
        <v>3160</v>
      </c>
      <c r="J9" s="253">
        <f>H9+I9</f>
        <v>34760</v>
      </c>
    </row>
    <row r="10" spans="1:10">
      <c r="A10" s="248"/>
      <c r="B10" s="6" t="s">
        <v>24</v>
      </c>
      <c r="C10" s="251"/>
      <c r="D10" s="251"/>
      <c r="E10" s="251"/>
      <c r="F10" s="251"/>
      <c r="G10" s="252"/>
      <c r="H10" s="253"/>
      <c r="I10" s="253"/>
      <c r="J10" s="253"/>
    </row>
    <row r="11" spans="1:10">
      <c r="A11" s="248"/>
      <c r="B11" s="6" t="s">
        <v>27</v>
      </c>
      <c r="C11" s="251"/>
      <c r="D11" s="251"/>
      <c r="E11" s="251"/>
      <c r="F11" s="251"/>
      <c r="G11" s="252"/>
      <c r="H11" s="253"/>
      <c r="I11" s="253"/>
      <c r="J11" s="253"/>
    </row>
    <row r="12" spans="1:10">
      <c r="A12" s="248"/>
      <c r="B12" s="6" t="s">
        <v>70</v>
      </c>
      <c r="C12" s="251"/>
      <c r="D12" s="251"/>
      <c r="E12" s="251"/>
      <c r="F12" s="251"/>
      <c r="G12" s="252"/>
      <c r="H12" s="253"/>
      <c r="I12" s="253"/>
      <c r="J12" s="253"/>
    </row>
    <row r="13" spans="1:10">
      <c r="A13" s="248"/>
      <c r="B13" s="6" t="s">
        <v>96</v>
      </c>
      <c r="C13" s="251"/>
      <c r="D13" s="251"/>
      <c r="E13" s="251"/>
      <c r="F13" s="251"/>
      <c r="G13" s="252"/>
      <c r="H13" s="253"/>
      <c r="I13" s="253"/>
      <c r="J13" s="253"/>
    </row>
    <row r="14" spans="1:10">
      <c r="A14" s="249"/>
      <c r="B14" s="6" t="s">
        <v>95</v>
      </c>
      <c r="C14" s="251"/>
      <c r="D14" s="251"/>
      <c r="E14" s="251"/>
      <c r="F14" s="251"/>
      <c r="G14" s="252"/>
      <c r="H14" s="253"/>
      <c r="I14" s="253"/>
      <c r="J14" s="253"/>
    </row>
    <row r="15" spans="1:10">
      <c r="A15" s="247" t="s">
        <v>189</v>
      </c>
      <c r="B15" s="6" t="s">
        <v>63</v>
      </c>
      <c r="C15" s="251">
        <v>48000</v>
      </c>
      <c r="D15" s="251">
        <v>53000</v>
      </c>
      <c r="E15" s="251">
        <v>58000</v>
      </c>
      <c r="F15" s="251">
        <v>3500</v>
      </c>
      <c r="G15" s="252">
        <v>1</v>
      </c>
      <c r="H15" s="253">
        <f>IF(G15&lt;=0,0,IF(G15&lt;=3,C15,IF(G15=4,D15,IF(G15=5,E15,IF(G15&gt;5,E15+(G15-5)*F15)))))</f>
        <v>48000</v>
      </c>
      <c r="I15" s="253">
        <f>H15*0.1</f>
        <v>4800</v>
      </c>
      <c r="J15" s="253">
        <f>I15+H15</f>
        <v>52800</v>
      </c>
    </row>
    <row r="16" spans="1:10">
      <c r="A16" s="248"/>
      <c r="B16" s="6" t="s">
        <v>91</v>
      </c>
      <c r="C16" s="251"/>
      <c r="D16" s="251"/>
      <c r="E16" s="251"/>
      <c r="F16" s="251"/>
      <c r="G16" s="252"/>
      <c r="H16" s="253"/>
      <c r="I16" s="253"/>
      <c r="J16" s="253"/>
    </row>
    <row r="17" spans="1:10">
      <c r="A17" s="248"/>
      <c r="B17" s="6" t="s">
        <v>92</v>
      </c>
      <c r="C17" s="251"/>
      <c r="D17" s="251"/>
      <c r="E17" s="251"/>
      <c r="F17" s="251"/>
      <c r="G17" s="252"/>
      <c r="H17" s="253"/>
      <c r="I17" s="253"/>
      <c r="J17" s="253"/>
    </row>
    <row r="18" spans="1:10">
      <c r="A18" s="248"/>
      <c r="B18" s="6" t="s">
        <v>94</v>
      </c>
      <c r="C18" s="251"/>
      <c r="D18" s="251"/>
      <c r="E18" s="251"/>
      <c r="F18" s="251"/>
      <c r="G18" s="252"/>
      <c r="H18" s="253"/>
      <c r="I18" s="253"/>
      <c r="J18" s="253"/>
    </row>
    <row r="19" spans="1:10">
      <c r="A19" s="248"/>
      <c r="B19" s="6" t="s">
        <v>115</v>
      </c>
      <c r="C19" s="251"/>
      <c r="D19" s="251"/>
      <c r="E19" s="251"/>
      <c r="F19" s="251"/>
      <c r="G19" s="252"/>
      <c r="H19" s="253"/>
      <c r="I19" s="253"/>
      <c r="J19" s="253"/>
    </row>
    <row r="20" spans="1:10">
      <c r="A20" s="248"/>
      <c r="B20" s="6" t="s">
        <v>19</v>
      </c>
      <c r="C20" s="251"/>
      <c r="D20" s="251"/>
      <c r="E20" s="251"/>
      <c r="F20" s="251"/>
      <c r="G20" s="252"/>
      <c r="H20" s="253"/>
      <c r="I20" s="253"/>
      <c r="J20" s="253"/>
    </row>
    <row r="21" spans="1:10">
      <c r="A21" s="248"/>
      <c r="B21" s="6" t="s">
        <v>24</v>
      </c>
      <c r="C21" s="251"/>
      <c r="D21" s="251"/>
      <c r="E21" s="251"/>
      <c r="F21" s="251"/>
      <c r="G21" s="252"/>
      <c r="H21" s="253"/>
      <c r="I21" s="253"/>
      <c r="J21" s="253"/>
    </row>
    <row r="22" spans="1:10">
      <c r="A22" s="248"/>
      <c r="B22" s="6" t="s">
        <v>27</v>
      </c>
      <c r="C22" s="251"/>
      <c r="D22" s="251"/>
      <c r="E22" s="251"/>
      <c r="F22" s="251"/>
      <c r="G22" s="252"/>
      <c r="H22" s="253"/>
      <c r="I22" s="253"/>
      <c r="J22" s="253"/>
    </row>
    <row r="23" spans="1:10">
      <c r="A23" s="248"/>
      <c r="B23" s="6" t="s">
        <v>70</v>
      </c>
      <c r="C23" s="251"/>
      <c r="D23" s="251"/>
      <c r="E23" s="251"/>
      <c r="F23" s="251"/>
      <c r="G23" s="252"/>
      <c r="H23" s="253"/>
      <c r="I23" s="253"/>
      <c r="J23" s="253"/>
    </row>
    <row r="24" spans="1:10">
      <c r="A24" s="248"/>
      <c r="B24" s="6" t="s">
        <v>96</v>
      </c>
      <c r="C24" s="251"/>
      <c r="D24" s="251"/>
      <c r="E24" s="251"/>
      <c r="F24" s="251"/>
      <c r="G24" s="252"/>
      <c r="H24" s="253"/>
      <c r="I24" s="253"/>
      <c r="J24" s="253"/>
    </row>
    <row r="25" spans="1:10">
      <c r="A25" s="249"/>
      <c r="B25" s="6" t="s">
        <v>95</v>
      </c>
      <c r="C25" s="251"/>
      <c r="D25" s="251"/>
      <c r="E25" s="251"/>
      <c r="F25" s="251"/>
      <c r="G25" s="252"/>
      <c r="H25" s="253"/>
      <c r="I25" s="253"/>
      <c r="J25" s="253"/>
    </row>
    <row r="26" spans="1:10" ht="23.25" customHeight="1">
      <c r="A26" s="246" t="s">
        <v>181</v>
      </c>
      <c r="B26" s="246"/>
      <c r="C26" s="246"/>
      <c r="D26" s="246"/>
      <c r="E26" s="246"/>
      <c r="F26" s="246"/>
      <c r="G26" s="246"/>
      <c r="H26" s="246"/>
      <c r="I26" s="246"/>
      <c r="J26" s="246"/>
    </row>
  </sheetData>
  <sheetProtection sheet="1" objects="1" scenarios="1"/>
  <mergeCells count="30">
    <mergeCell ref="J4:J8"/>
    <mergeCell ref="J9:J14"/>
    <mergeCell ref="J15:J25"/>
    <mergeCell ref="H4:H8"/>
    <mergeCell ref="H9:H14"/>
    <mergeCell ref="H15:H25"/>
    <mergeCell ref="I4:I8"/>
    <mergeCell ref="I9:I14"/>
    <mergeCell ref="I15:I25"/>
    <mergeCell ref="F9:F14"/>
    <mergeCell ref="F15:F25"/>
    <mergeCell ref="G4:G8"/>
    <mergeCell ref="G9:G14"/>
    <mergeCell ref="G15:G25"/>
    <mergeCell ref="A1:J1"/>
    <mergeCell ref="A2:J2"/>
    <mergeCell ref="A26:J26"/>
    <mergeCell ref="A4:A8"/>
    <mergeCell ref="A9:A14"/>
    <mergeCell ref="A15:A25"/>
    <mergeCell ref="C4:C8"/>
    <mergeCell ref="C9:C14"/>
    <mergeCell ref="C15:C25"/>
    <mergeCell ref="D4:D8"/>
    <mergeCell ref="D9:D14"/>
    <mergeCell ref="D15:D25"/>
    <mergeCell ref="E4:E8"/>
    <mergeCell ref="E9:E14"/>
    <mergeCell ref="E15:E25"/>
    <mergeCell ref="F4:F8"/>
  </mergeCells>
  <phoneticPr fontId="24" type="noConversion"/>
  <pageMargins left="0.70866141732283505" right="0.70866141732283505" top="0.74803149606299202" bottom="0.74803149606299202" header="0.31496062992126" footer="0.31496062992126"/>
  <pageSetup paperSize="9" orientation="portrait" horizontalDpi="1200" verticalDpi="1200"/>
  <headerFooter>
    <oddHeader>&amp;L&amp;G&amp;R④内部公开 请勿外传</oddHeader>
    <oddFooter>&amp;C第 &amp;P 页，共 &amp;N 页</oddFooter>
  </headerFooter>
  <legacyDrawingHF r:id="rId1"/>
  <picture r:id="rId2"/>
</worksheet>
</file>

<file path=xl/worksheets/sheet7.xml><?xml version="1.0" encoding="utf-8"?>
<worksheet xmlns="http://schemas.openxmlformats.org/spreadsheetml/2006/main" xmlns:r="http://schemas.openxmlformats.org/officeDocument/2006/relationships">
  <dimension ref="A2:A40"/>
  <sheetViews>
    <sheetView workbookViewId="0">
      <selection activeCell="D15" sqref="D15:D25"/>
    </sheetView>
  </sheetViews>
  <sheetFormatPr defaultColWidth="9" defaultRowHeight="14.4"/>
  <sheetData>
    <row r="2" spans="1:1">
      <c r="A2" s="1"/>
    </row>
    <row r="40" spans="1:1">
      <c r="A40" s="2"/>
    </row>
  </sheetData>
  <phoneticPr fontId="24" type="noConversion"/>
  <pageMargins left="0.70866141732283505" right="0.70866141732283505" top="0.74803149606299202" bottom="0.74803149606299202" header="0.31496062992126" footer="0.31496062992126"/>
  <pageSetup paperSize="9" orientation="portrait" horizontalDpi="1200" verticalDpi="1200"/>
  <headerFooter>
    <oddHeader>&amp;L&amp;G&amp;R④内部公开 请勿外传</oddHeader>
    <oddFooter>&amp;C第 &amp;P 页，共 &amp;N 页</oddFooter>
  </headerFooter>
  <drawing r:id="rId1"/>
  <legacyDrawingHF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金蝶系列产品</vt:lpstr>
      <vt:lpstr>商贸版三种模式下的计价规则</vt:lpstr>
      <vt:lpstr>专业版三种模式下的计价规则</vt:lpstr>
      <vt:lpstr>旗舰版三种模式下的计价规则</vt:lpstr>
      <vt:lpstr>旗舰版许可模式（电商类）组合应用包计价规则</vt:lpstr>
      <vt:lpstr>旗舰版许可模式（非电商类）组合应用包计价规则</vt:lpstr>
      <vt:lpstr>使用说明</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AutoBVT</cp:lastModifiedBy>
  <dcterms:created xsi:type="dcterms:W3CDTF">2018-12-17T08:53:00Z</dcterms:created>
  <dcterms:modified xsi:type="dcterms:W3CDTF">2022-03-09T10:12:01Z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